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ATASERVER\Research\قواعد البيانات\المفتوحة\عمليات التأمين للمؤسسة\2021\"/>
    </mc:Choice>
  </mc:AlternateContent>
  <xr:revisionPtr revIDLastSave="0" documentId="13_ncr:1_{6E5C0529-1C79-41E8-B2B2-83EBA45CC15E}" xr6:coauthVersionLast="47" xr6:coauthVersionMax="47" xr10:uidLastSave="{00000000-0000-0000-0000-000000000000}"/>
  <bookViews>
    <workbookView xWindow="-120" yWindow="-120" windowWidth="29040" windowHeight="15840" activeTab="1" xr2:uid="{00000000-000D-0000-FFFF-FFFF00000000}"/>
  </bookViews>
  <sheets>
    <sheet name="Database Description" sheetId="9" r:id="rId1"/>
    <sheet name="Content" sheetId="10" r:id="rId2"/>
    <sheet name="Dhaman Global 2008-2020" sheetId="1" r:id="rId3"/>
    <sheet name="Dhaman Ops- country as source" sheetId="3" r:id="rId4"/>
    <sheet name="ج26 ش 18" sheetId="4" state="hidden" r:id="rId5"/>
    <sheet name="Dhaman Ops- country as destinat" sheetId="7" r:id="rId6"/>
    <sheet name="Outstanding Commitments 2020 " sheetId="5" r:id="rId7"/>
    <sheet name=" Dhaman 1975-2020" sheetId="8" r:id="rId8"/>
  </sheets>
  <externalReferences>
    <externalReference r:id="rId9"/>
    <externalReference r:id="rId10"/>
  </externalReferences>
  <definedNames>
    <definedName name="__123Graph_ATEST1" hidden="1">[1]REER!$AZ$144:$AZ$210</definedName>
    <definedName name="_xlnm._FilterDatabase" localSheetId="6" hidden="1">'Outstanding Commitments 2020 '!#REF!</definedName>
    <definedName name="currency">IF(ISNA(VLOOKUP([2]InputBasics!$C$2,[2]LookUp!$E$2:$E$34,1,FALSE)),IF(ISNA(VLOOKUP([2]InputBasics!$C$2,[2]LookUp!$F$2:$F$44,1,FALSE)),"XDC","EUR"),"USD")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 Dhaman 1975-2020'!$B$2:$K$39</definedName>
    <definedName name="_xlnm.Print_Area" localSheetId="1">Content!$B$13:$C$13</definedName>
    <definedName name="_xlnm.Print_Area" localSheetId="0">'Database Description'!$B$4:$C$9</definedName>
    <definedName name="_xlnm.Print_Area" localSheetId="2">'Dhaman Global 2008-2020'!$B$2:$P$9</definedName>
    <definedName name="_xlnm.Print_Area" localSheetId="5">'Dhaman Ops- country as destinat'!$A$3:$Q$33</definedName>
    <definedName name="_xlnm.Print_Area" localSheetId="3">'Dhaman Ops- country as source'!$B$1:$R$20</definedName>
    <definedName name="_xlnm.Print_Area" localSheetId="6">'Outstanding Commitments 2020 '!$B$2:$G$28</definedName>
    <definedName name="_xlnm.Print_Area" localSheetId="4">'ج26 ش 18'!$A$9:$L$67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8" l="1"/>
  <c r="H36" i="8"/>
  <c r="E33" i="8"/>
  <c r="H35" i="8"/>
  <c r="J33" i="8"/>
  <c r="H33" i="8"/>
  <c r="H32" i="8"/>
  <c r="J31" i="8"/>
  <c r="H31" i="8"/>
  <c r="J26" i="8"/>
  <c r="E25" i="8"/>
  <c r="H23" i="8"/>
  <c r="H8" i="8"/>
  <c r="E19" i="3"/>
  <c r="F19" i="3"/>
  <c r="G19" i="3"/>
  <c r="H19" i="3"/>
  <c r="I19" i="3"/>
  <c r="J19" i="3"/>
  <c r="K19" i="3"/>
  <c r="L19" i="3"/>
  <c r="M19" i="3"/>
  <c r="N19" i="3"/>
  <c r="O19" i="3"/>
  <c r="P19" i="3"/>
  <c r="Q19" i="3"/>
  <c r="E17" i="8" l="1"/>
  <c r="J17" i="8"/>
  <c r="J8" i="8"/>
  <c r="E24" i="8"/>
  <c r="E19" i="8"/>
  <c r="H19" i="8"/>
  <c r="E14" i="8"/>
  <c r="E20" i="8"/>
  <c r="E26" i="8"/>
  <c r="H14" i="8"/>
  <c r="H26" i="8"/>
  <c r="H10" i="8"/>
  <c r="J14" i="8"/>
  <c r="J20" i="8"/>
  <c r="E12" i="8"/>
  <c r="J27" i="8"/>
  <c r="H18" i="8"/>
  <c r="E9" i="8"/>
  <c r="J24" i="8"/>
  <c r="H13" i="8"/>
  <c r="J13" i="8"/>
  <c r="E10" i="8"/>
  <c r="H20" i="8"/>
  <c r="E35" i="8"/>
  <c r="J10" i="8"/>
  <c r="E15" i="8"/>
  <c r="E21" i="8"/>
  <c r="E27" i="8"/>
  <c r="J36" i="8"/>
  <c r="E8" i="8"/>
  <c r="E29" i="8"/>
  <c r="H12" i="8"/>
  <c r="H29" i="8"/>
  <c r="J18" i="8"/>
  <c r="H25" i="8"/>
  <c r="J25" i="8"/>
  <c r="H15" i="8"/>
  <c r="H21" i="8"/>
  <c r="H27" i="8"/>
  <c r="E11" i="8"/>
  <c r="J15" i="8"/>
  <c r="J21" i="8"/>
  <c r="E28" i="8"/>
  <c r="J16" i="8"/>
  <c r="E23" i="8"/>
  <c r="J23" i="8"/>
  <c r="J12" i="8"/>
  <c r="E18" i="8"/>
  <c r="H24" i="8"/>
  <c r="E13" i="8"/>
  <c r="H9" i="8"/>
  <c r="J9" i="8"/>
  <c r="H11" i="8"/>
  <c r="E16" i="8"/>
  <c r="E22" i="8"/>
  <c r="H28" i="8"/>
  <c r="J11" i="8"/>
  <c r="H16" i="8"/>
  <c r="J22" i="8"/>
  <c r="J28" i="8"/>
  <c r="J37" i="8"/>
  <c r="E34" i="8"/>
  <c r="E37" i="8"/>
  <c r="E31" i="8"/>
  <c r="H17" i="8"/>
  <c r="J19" i="8"/>
  <c r="H22" i="8"/>
  <c r="H34" i="8"/>
  <c r="J34" i="8"/>
  <c r="J35" i="8"/>
  <c r="J32" i="8"/>
  <c r="F38" i="8"/>
  <c r="E32" i="8"/>
  <c r="C38" i="8"/>
  <c r="D37" i="8" s="1"/>
  <c r="E36" i="8"/>
  <c r="R19" i="3"/>
  <c r="R5" i="3"/>
  <c r="R6" i="3"/>
  <c r="R7" i="3"/>
  <c r="R8" i="3"/>
  <c r="R9" i="3"/>
  <c r="R10" i="3"/>
  <c r="R11" i="3"/>
  <c r="R12" i="3"/>
  <c r="R13" i="3"/>
  <c r="R14" i="3"/>
  <c r="R15" i="3"/>
  <c r="R16" i="3"/>
  <c r="R17" i="3"/>
  <c r="R18" i="3"/>
  <c r="R4" i="3"/>
  <c r="D21" i="5"/>
  <c r="P31" i="7"/>
  <c r="P24" i="7"/>
  <c r="P32" i="7" l="1"/>
  <c r="I26" i="8"/>
  <c r="D24" i="8"/>
  <c r="I11" i="8"/>
  <c r="D33" i="8"/>
  <c r="D29" i="8"/>
  <c r="D38" i="8"/>
  <c r="I28" i="8"/>
  <c r="D26" i="8"/>
  <c r="I20" i="8"/>
  <c r="I15" i="8"/>
  <c r="D11" i="8"/>
  <c r="D32" i="8"/>
  <c r="I25" i="8"/>
  <c r="D23" i="8"/>
  <c r="D18" i="8"/>
  <c r="D13" i="8"/>
  <c r="D35" i="8"/>
  <c r="D36" i="8"/>
  <c r="I23" i="8"/>
  <c r="D21" i="8"/>
  <c r="I18" i="8"/>
  <c r="D16" i="8"/>
  <c r="I13" i="8"/>
  <c r="D9" i="8"/>
  <c r="I8" i="8"/>
  <c r="I10" i="8"/>
  <c r="E38" i="8"/>
  <c r="D28" i="8"/>
  <c r="I22" i="8"/>
  <c r="D20" i="8"/>
  <c r="I17" i="8"/>
  <c r="D15" i="8"/>
  <c r="I24" i="8"/>
  <c r="D22" i="8"/>
  <c r="D19" i="8"/>
  <c r="D14" i="8"/>
  <c r="I9" i="8"/>
  <c r="I12" i="8"/>
  <c r="D8" i="8"/>
  <c r="I14" i="8"/>
  <c r="D12" i="8"/>
  <c r="D27" i="8"/>
  <c r="I16" i="8"/>
  <c r="I27" i="8"/>
  <c r="D25" i="8"/>
  <c r="I19" i="8"/>
  <c r="D31" i="8"/>
  <c r="D10" i="8"/>
  <c r="I21" i="8"/>
  <c r="D34" i="8"/>
  <c r="D17" i="8"/>
  <c r="J38" i="8"/>
  <c r="G33" i="8"/>
  <c r="G36" i="8"/>
  <c r="G21" i="8"/>
  <c r="G16" i="8"/>
  <c r="G9" i="8"/>
  <c r="G32" i="8"/>
  <c r="G23" i="8"/>
  <c r="G18" i="8"/>
  <c r="G13" i="8"/>
  <c r="G35" i="8"/>
  <c r="G28" i="8"/>
  <c r="G15" i="8"/>
  <c r="G8" i="8"/>
  <c r="H38" i="8"/>
  <c r="G38" i="8"/>
  <c r="G26" i="8"/>
  <c r="G11" i="8"/>
  <c r="G20" i="8"/>
  <c r="I37" i="8"/>
  <c r="G25" i="8"/>
  <c r="I29" i="8"/>
  <c r="G27" i="8"/>
  <c r="G19" i="8"/>
  <c r="G14" i="8"/>
  <c r="G29" i="8"/>
  <c r="G24" i="8"/>
  <c r="G31" i="8"/>
  <c r="G10" i="8"/>
  <c r="G34" i="8"/>
  <c r="G22" i="8"/>
  <c r="G17" i="8"/>
  <c r="G12" i="8"/>
  <c r="G37" i="8"/>
  <c r="D26" i="5"/>
  <c r="D27" i="5" s="1"/>
  <c r="E5" i="5" l="1"/>
  <c r="E19" i="5"/>
  <c r="E20" i="5"/>
  <c r="N7" i="1" l="1"/>
  <c r="E26" i="5" l="1"/>
  <c r="E21" i="5"/>
  <c r="E23" i="5"/>
  <c r="E24" i="5"/>
  <c r="E25" i="5"/>
  <c r="E22" i="5"/>
  <c r="E6" i="5"/>
  <c r="E7" i="5"/>
  <c r="E8" i="5"/>
  <c r="E9" i="5"/>
  <c r="E10" i="5"/>
  <c r="E11" i="5"/>
  <c r="E12" i="5"/>
  <c r="E13" i="5"/>
  <c r="E14" i="5"/>
  <c r="E15" i="5"/>
  <c r="E16" i="5"/>
  <c r="E17" i="5"/>
  <c r="E18" i="5"/>
  <c r="M7" i="1" l="1"/>
  <c r="M31" i="7" l="1"/>
  <c r="M24" i="7"/>
  <c r="L31" i="7" l="1"/>
  <c r="L24" i="7"/>
  <c r="D26" i="7"/>
  <c r="E26" i="7"/>
  <c r="F26" i="7"/>
  <c r="G26" i="7"/>
  <c r="H26" i="7"/>
  <c r="I26" i="7"/>
  <c r="J26" i="7"/>
  <c r="K26" i="7"/>
  <c r="D25" i="7"/>
  <c r="E25" i="7"/>
  <c r="F25" i="7"/>
  <c r="G25" i="7"/>
  <c r="H25" i="7"/>
  <c r="I25" i="7"/>
  <c r="J25" i="7"/>
  <c r="K25" i="7"/>
  <c r="D27" i="7"/>
  <c r="E27" i="7"/>
  <c r="F27" i="7"/>
  <c r="G27" i="7"/>
  <c r="H27" i="7"/>
  <c r="I27" i="7"/>
  <c r="K27" i="7"/>
  <c r="D28" i="7"/>
  <c r="E28" i="7"/>
  <c r="F28" i="7"/>
  <c r="G28" i="7"/>
  <c r="H28" i="7"/>
  <c r="D29" i="7"/>
  <c r="E29" i="7"/>
  <c r="D30" i="7"/>
  <c r="E30" i="7"/>
  <c r="F30" i="7"/>
  <c r="G30" i="7"/>
  <c r="H30" i="7"/>
  <c r="I30" i="7"/>
  <c r="J30" i="7"/>
  <c r="K30" i="7"/>
  <c r="D6" i="7"/>
  <c r="E6" i="7"/>
  <c r="F6" i="7"/>
  <c r="G6" i="7"/>
  <c r="H6" i="7"/>
  <c r="I6" i="7"/>
  <c r="J6" i="7"/>
  <c r="K6" i="7"/>
  <c r="D10" i="7"/>
  <c r="E10" i="7"/>
  <c r="F10" i="7"/>
  <c r="G10" i="7"/>
  <c r="H10" i="7"/>
  <c r="I10" i="7"/>
  <c r="J10" i="7"/>
  <c r="K10" i="7"/>
  <c r="D12" i="7"/>
  <c r="E12" i="7"/>
  <c r="F12" i="7"/>
  <c r="G12" i="7"/>
  <c r="H12" i="7"/>
  <c r="I12" i="7"/>
  <c r="J12" i="7"/>
  <c r="K12" i="7"/>
  <c r="D7" i="7"/>
  <c r="E7" i="7"/>
  <c r="F7" i="7"/>
  <c r="G7" i="7"/>
  <c r="H7" i="7"/>
  <c r="I7" i="7"/>
  <c r="J7" i="7"/>
  <c r="K7" i="7"/>
  <c r="D13" i="7"/>
  <c r="E13" i="7"/>
  <c r="F13" i="7"/>
  <c r="G13" i="7"/>
  <c r="H13" i="7"/>
  <c r="I13" i="7"/>
  <c r="J13" i="7"/>
  <c r="K13" i="7"/>
  <c r="D15" i="7"/>
  <c r="E15" i="7"/>
  <c r="F15" i="7"/>
  <c r="G15" i="7"/>
  <c r="H15" i="7"/>
  <c r="I15" i="7"/>
  <c r="J15" i="7"/>
  <c r="K15" i="7"/>
  <c r="D14" i="7"/>
  <c r="E14" i="7"/>
  <c r="F14" i="7"/>
  <c r="G14" i="7"/>
  <c r="H14" i="7"/>
  <c r="I14" i="7"/>
  <c r="J14" i="7"/>
  <c r="K14" i="7"/>
  <c r="D8" i="7"/>
  <c r="E8" i="7"/>
  <c r="F8" i="7"/>
  <c r="G8" i="7"/>
  <c r="H8" i="7"/>
  <c r="I8" i="7"/>
  <c r="J8" i="7"/>
  <c r="K8" i="7"/>
  <c r="D18" i="7"/>
  <c r="E18" i="7"/>
  <c r="F18" i="7"/>
  <c r="G18" i="7"/>
  <c r="H18" i="7"/>
  <c r="I18" i="7"/>
  <c r="J18" i="7"/>
  <c r="K18" i="7"/>
  <c r="D9" i="7"/>
  <c r="E9" i="7"/>
  <c r="F9" i="7"/>
  <c r="G9" i="7"/>
  <c r="H9" i="7"/>
  <c r="I9" i="7"/>
  <c r="J9" i="7"/>
  <c r="K9" i="7"/>
  <c r="D19" i="7"/>
  <c r="E19" i="7"/>
  <c r="F19" i="7"/>
  <c r="G19" i="7"/>
  <c r="H19" i="7"/>
  <c r="I19" i="7"/>
  <c r="J19" i="7"/>
  <c r="K19" i="7"/>
  <c r="D21" i="7"/>
  <c r="E21" i="7"/>
  <c r="F21" i="7"/>
  <c r="G21" i="7"/>
  <c r="H21" i="7"/>
  <c r="I21" i="7"/>
  <c r="J21" i="7"/>
  <c r="K21" i="7"/>
  <c r="D20" i="7"/>
  <c r="E20" i="7"/>
  <c r="F20" i="7"/>
  <c r="G20" i="7"/>
  <c r="H20" i="7"/>
  <c r="I20" i="7"/>
  <c r="J20" i="7"/>
  <c r="K20" i="7"/>
  <c r="D22" i="7"/>
  <c r="E22" i="7"/>
  <c r="F22" i="7"/>
  <c r="G22" i="7"/>
  <c r="H22" i="7"/>
  <c r="I22" i="7"/>
  <c r="J22" i="7"/>
  <c r="H16" i="7"/>
  <c r="I16" i="7"/>
  <c r="J16" i="7"/>
  <c r="K16" i="7"/>
  <c r="D17" i="7"/>
  <c r="E17" i="7"/>
  <c r="F17" i="7"/>
  <c r="G17" i="7"/>
  <c r="H17" i="7"/>
  <c r="I17" i="7"/>
  <c r="J17" i="7"/>
  <c r="K17" i="7"/>
  <c r="I23" i="7"/>
  <c r="J23" i="7"/>
  <c r="K23" i="7"/>
  <c r="E11" i="7"/>
  <c r="F11" i="7"/>
  <c r="G11" i="7"/>
  <c r="H11" i="7"/>
  <c r="I11" i="7"/>
  <c r="J11" i="7"/>
  <c r="K11" i="7"/>
  <c r="D11" i="7"/>
  <c r="Q17" i="7" l="1"/>
  <c r="Q25" i="7"/>
  <c r="Q18" i="7"/>
  <c r="Q16" i="7"/>
  <c r="Q29" i="7"/>
  <c r="Q27" i="7"/>
  <c r="Q30" i="7"/>
  <c r="Q11" i="7"/>
  <c r="Q21" i="7"/>
  <c r="Q15" i="7"/>
  <c r="Q23" i="7"/>
  <c r="Q20" i="7"/>
  <c r="Q9" i="7"/>
  <c r="Q14" i="7"/>
  <c r="Q7" i="7"/>
  <c r="Q6" i="7"/>
  <c r="Q12" i="7"/>
  <c r="Q26" i="7"/>
  <c r="Q28" i="7"/>
  <c r="Q22" i="7"/>
  <c r="Q19" i="7"/>
  <c r="Q8" i="7"/>
  <c r="Q13" i="7"/>
  <c r="Q10" i="7"/>
  <c r="L32" i="7"/>
  <c r="G24" i="7"/>
  <c r="F24" i="7"/>
  <c r="I24" i="7"/>
  <c r="K31" i="7"/>
  <c r="F31" i="7"/>
  <c r="J31" i="7"/>
  <c r="E24" i="7"/>
  <c r="I31" i="7"/>
  <c r="H31" i="7"/>
  <c r="D24" i="7"/>
  <c r="K24" i="7"/>
  <c r="G31" i="7"/>
  <c r="E31" i="7"/>
  <c r="J24" i="7"/>
  <c r="H24" i="7"/>
  <c r="D31" i="7"/>
  <c r="S11" i="4"/>
  <c r="S12" i="4"/>
  <c r="S13" i="4"/>
  <c r="S14" i="4"/>
  <c r="S15" i="4"/>
  <c r="S16" i="4"/>
  <c r="S17" i="4"/>
  <c r="S18" i="4"/>
  <c r="S19" i="4"/>
  <c r="S20" i="4"/>
  <c r="S21" i="4"/>
  <c r="S22" i="4"/>
  <c r="S23" i="4"/>
  <c r="S24" i="4"/>
  <c r="S25" i="4"/>
  <c r="S26" i="4"/>
  <c r="S27" i="4"/>
  <c r="S28" i="4"/>
  <c r="S29" i="4"/>
  <c r="S30" i="4"/>
  <c r="S31" i="4"/>
  <c r="S32" i="4"/>
  <c r="S33" i="4"/>
  <c r="S10" i="4"/>
  <c r="J7" i="1"/>
  <c r="Q24" i="7" l="1"/>
  <c r="Q31" i="7"/>
  <c r="J32" i="7"/>
  <c r="I32" i="7"/>
  <c r="K7" i="1"/>
  <c r="G32" i="7"/>
  <c r="K32" i="7"/>
  <c r="F32" i="7"/>
  <c r="E32" i="7"/>
  <c r="H32" i="7"/>
  <c r="Q32" i="7" l="1"/>
  <c r="L13" i="4"/>
  <c r="L12" i="4"/>
  <c r="L16" i="4"/>
  <c r="L14" i="4"/>
  <c r="L17" i="4"/>
  <c r="L15" i="4"/>
  <c r="L20" i="4"/>
  <c r="L18" i="4"/>
  <c r="L19" i="4"/>
  <c r="L23" i="4"/>
  <c r="L24" i="4"/>
  <c r="L21" i="4"/>
  <c r="L22" i="4"/>
  <c r="L25" i="4"/>
  <c r="L27" i="4"/>
  <c r="L26" i="4"/>
  <c r="L28" i="4"/>
  <c r="L30" i="4"/>
  <c r="L31" i="4"/>
  <c r="L32" i="4"/>
  <c r="L33" i="4"/>
  <c r="L34" i="4"/>
  <c r="L35" i="4"/>
  <c r="L11" i="4"/>
  <c r="J36" i="4"/>
  <c r="J29" i="4"/>
  <c r="I36" i="4"/>
  <c r="I29" i="4"/>
  <c r="I37" i="4" s="1"/>
  <c r="W67" i="4" l="1"/>
  <c r="J37" i="4"/>
  <c r="I7" i="1"/>
  <c r="W70" i="4" l="1"/>
  <c r="W68" i="4"/>
  <c r="W71" i="4" l="1"/>
  <c r="H36" i="4"/>
  <c r="H29" i="4"/>
  <c r="H37" i="4" l="1"/>
  <c r="C7" i="1" l="1"/>
  <c r="H7" i="1"/>
  <c r="G36" i="4" l="1"/>
  <c r="C29" i="4"/>
  <c r="D29" i="4"/>
  <c r="E29" i="4"/>
  <c r="F29" i="4"/>
  <c r="G29" i="4"/>
  <c r="L29" i="4" l="1"/>
  <c r="G37" i="4"/>
  <c r="D7" i="1"/>
  <c r="E7" i="1"/>
  <c r="F7" i="1"/>
  <c r="F36" i="4"/>
  <c r="F37" i="4" s="1"/>
  <c r="E36" i="4"/>
  <c r="E37" i="4" s="1"/>
  <c r="D36" i="4"/>
  <c r="D37" i="4" s="1"/>
  <c r="C36" i="4"/>
  <c r="L36" i="4" l="1"/>
  <c r="L37" i="4" s="1"/>
  <c r="C37" i="4"/>
  <c r="G7" i="1"/>
</calcChain>
</file>

<file path=xl/sharedStrings.xml><?xml version="1.0" encoding="utf-8"?>
<sst xmlns="http://schemas.openxmlformats.org/spreadsheetml/2006/main" count="458" uniqueCount="174">
  <si>
    <t>الدولة</t>
  </si>
  <si>
    <t>السعودية</t>
  </si>
  <si>
    <t>الكويت</t>
  </si>
  <si>
    <t>تونس</t>
  </si>
  <si>
    <t>لبنان</t>
  </si>
  <si>
    <t>الأردن</t>
  </si>
  <si>
    <t>مصر</t>
  </si>
  <si>
    <t>البحرين</t>
  </si>
  <si>
    <t>الإمارات</t>
  </si>
  <si>
    <t>سورية</t>
  </si>
  <si>
    <t>الجزائر</t>
  </si>
  <si>
    <t>--</t>
  </si>
  <si>
    <t>السودان</t>
  </si>
  <si>
    <t>سلطنة عمان</t>
  </si>
  <si>
    <t>قطر</t>
  </si>
  <si>
    <t>فلسطين</t>
  </si>
  <si>
    <t>الإجمالي</t>
  </si>
  <si>
    <t>ليبيا</t>
  </si>
  <si>
    <t>المغرب</t>
  </si>
  <si>
    <t>اليمن</t>
  </si>
  <si>
    <t>موريتانيا</t>
  </si>
  <si>
    <t>الإجمالي العربي</t>
  </si>
  <si>
    <t>اوروبا</t>
  </si>
  <si>
    <t>آسيا</t>
  </si>
  <si>
    <t>أفريقيا</t>
  </si>
  <si>
    <t>أمريكا الشمالية</t>
  </si>
  <si>
    <t>أمريكا الجنوبية</t>
  </si>
  <si>
    <t>أخرى</t>
  </si>
  <si>
    <t>إجمالي الدول الغير عربية</t>
  </si>
  <si>
    <t>إجمالي الدول العربية</t>
  </si>
  <si>
    <t>أوروبا</t>
  </si>
  <si>
    <t>العراق</t>
  </si>
  <si>
    <t>دول أخرى</t>
  </si>
  <si>
    <t>مجموعة دول</t>
  </si>
  <si>
    <t>غير عربية</t>
  </si>
  <si>
    <t>% من الاجمالي</t>
  </si>
  <si>
    <t>جدول رقم (26): تطور قيمة محفظة عقود الضمان للمؤسسة 
حسب الأقطار المضيفة للاستثمار والمستوردة للسلع بالمليون دولار وحسب الترتيب التنازلي لإجمالي القيمة</t>
  </si>
  <si>
    <t>شكل رقم(18): توزيع قيمة محفظة عقود الضمان للمؤسسة حسب الأقطار المضيفة 
للاستثمار والمستوردة للسلع خلال (2008 - 2015)</t>
  </si>
  <si>
    <t>دولة الإمارات العربية المتحدة</t>
  </si>
  <si>
    <t>المملكة العربية السعودية</t>
  </si>
  <si>
    <t>دولة الكويت</t>
  </si>
  <si>
    <t>الجمهورية الجزائرية الديمقراطية الشعبية</t>
  </si>
  <si>
    <t>الجمهورية التونسية</t>
  </si>
  <si>
    <t>الجمهورية اللبنانية</t>
  </si>
  <si>
    <t>المملكة الأردنية الهاشمية</t>
  </si>
  <si>
    <t>مملكة البحرين</t>
  </si>
  <si>
    <t>جمهورية مصر العربية</t>
  </si>
  <si>
    <t>الجمهورية العراقية</t>
  </si>
  <si>
    <t>المملكة المغربية</t>
  </si>
  <si>
    <t>الجمهورية العربية السورية</t>
  </si>
  <si>
    <t>جمهورية السودان</t>
  </si>
  <si>
    <t>دولة قطر</t>
  </si>
  <si>
    <t>الجمهورية الإسلامية الموريتانية</t>
  </si>
  <si>
    <t>اجمالي الدول العربية</t>
  </si>
  <si>
    <t>اجمالي الدول غير العربية</t>
  </si>
  <si>
    <t>الإجمالي العام</t>
  </si>
  <si>
    <t>مليون</t>
  </si>
  <si>
    <t xml:space="preserve">       الدولة</t>
  </si>
  <si>
    <t>ضمان ائتمان الصادرات</t>
  </si>
  <si>
    <t xml:space="preserve"> ضمان الاستثمار</t>
  </si>
  <si>
    <t>بيان</t>
  </si>
  <si>
    <t>تطور حجم عمليات المؤسسة العربية لضمان الاستثمار وائتمان الصادرات بالمليون دولار (2008-2020)</t>
  </si>
  <si>
    <t>المصدر : المؤسسة العربية لضمان الاستثمار وائتمان الصادرات</t>
  </si>
  <si>
    <t>شركات أجنبية وبنوك عربية و دول أخرى</t>
  </si>
  <si>
    <t>Item</t>
  </si>
  <si>
    <t>Export Credit Insurance</t>
  </si>
  <si>
    <t>Investment insurance</t>
  </si>
  <si>
    <t>Total</t>
  </si>
  <si>
    <t>%</t>
  </si>
  <si>
    <t>Saudi Arabia</t>
  </si>
  <si>
    <t>Kuwait</t>
  </si>
  <si>
    <t>UAE</t>
  </si>
  <si>
    <t>Tunisia</t>
  </si>
  <si>
    <t>Algeria</t>
  </si>
  <si>
    <t>Lebanon</t>
  </si>
  <si>
    <t>Jordan</t>
  </si>
  <si>
    <t>Egypt</t>
  </si>
  <si>
    <t>Sudan</t>
  </si>
  <si>
    <t>Palestine</t>
  </si>
  <si>
    <t xml:space="preserve">Foreign companies, Arab banks and other countries </t>
  </si>
  <si>
    <t>Bahrain</t>
  </si>
  <si>
    <t>Syria</t>
  </si>
  <si>
    <t>Oman</t>
  </si>
  <si>
    <t>Qatar</t>
  </si>
  <si>
    <t>سوريا</t>
  </si>
  <si>
    <t>Country</t>
  </si>
  <si>
    <t>Libya</t>
  </si>
  <si>
    <t>Iraq</t>
  </si>
  <si>
    <t>Morocco</t>
  </si>
  <si>
    <t>Mauritania</t>
  </si>
  <si>
    <t>Asia</t>
  </si>
  <si>
    <t>Europe</t>
  </si>
  <si>
    <t>Africa</t>
  </si>
  <si>
    <t>North Amarica</t>
  </si>
  <si>
    <t>South america</t>
  </si>
  <si>
    <t>Other</t>
  </si>
  <si>
    <t>Total non-Arab countries</t>
  </si>
  <si>
    <t xml:space="preserve">Total </t>
  </si>
  <si>
    <t xml:space="preserve">group of countries </t>
  </si>
  <si>
    <t xml:space="preserve">Lebanon </t>
  </si>
  <si>
    <t>م</t>
  </si>
  <si>
    <t>Yemen</t>
  </si>
  <si>
    <t xml:space="preserve"> Oman</t>
  </si>
  <si>
    <t>Total Arab countries</t>
  </si>
  <si>
    <t>القيمة / value</t>
  </si>
  <si>
    <t>تطور قيمة محفظة عقود الضمان للمؤسسة وفق الدول المضيفة للاستثمار والمستوردة للسلع  ووفق الترتيب التنازلي لإجمالي القيمة (مليون دولار)</t>
  </si>
  <si>
    <t>تطور قيمة محفظة عقود الضمان للمؤسسة وفق الدول المصدرة للاستثمار والسلع  ووفق الترتيب التنازلي لإجمالي القيمة (مليون دولار)</t>
  </si>
  <si>
    <t xml:space="preserve">إجمالي قيمة العقود السارية والالتزامات القائمة للمؤسسة 
 بنهاية عام 2020، الدولة كمضيفة للاستثمار/ مستوردة  للسلع (مليون دولار) </t>
  </si>
  <si>
    <t>عمليات الضمان المقدمة من المؤسسة العربية لضمان الاستثمار وائتمان الصادرات 1975-2020</t>
  </si>
  <si>
    <t>Countries and 
Regions</t>
  </si>
  <si>
    <t>الدول والجهات</t>
  </si>
  <si>
    <t>عمليات المؤسسة في الدولة/ الجهة (مليار دولار)</t>
  </si>
  <si>
    <t>حصة الدولة  من إجمالي عمليات المؤسسة في العالم</t>
  </si>
  <si>
    <t>حصة الدولة  من إجمالي عمليات المؤسسة في المنطقة العربية / غير العربية</t>
  </si>
  <si>
    <t>عمليات المؤسسة في
  الدولة/ الجهة (مليار دولار)</t>
  </si>
  <si>
    <t>حصة الدولة  من إجمالي عمليات المؤسسة في المنطقة العربية/ غير العربية</t>
  </si>
  <si>
    <t xml:space="preserve">الدول العربية\Arab Countries </t>
  </si>
  <si>
    <t>Djibouti</t>
  </si>
  <si>
    <t>جيبوتي</t>
  </si>
  <si>
    <t>Somalia</t>
  </si>
  <si>
    <t>الصومال</t>
  </si>
  <si>
    <t>Total Arab Countries</t>
  </si>
  <si>
    <t>مجموع 
الدول العربية</t>
  </si>
  <si>
    <t>Latin america</t>
  </si>
  <si>
    <t>أمريكا اللاتينية</t>
  </si>
  <si>
    <t xml:space="preserve">Others </t>
  </si>
  <si>
    <t>دول وجهات أخرى</t>
  </si>
  <si>
    <t>مجموع الدول والجهات غير  العربية</t>
  </si>
  <si>
    <t xml:space="preserve">Grand Total </t>
  </si>
  <si>
    <t>المجموع الكلي</t>
  </si>
  <si>
    <r>
      <rPr>
        <b/>
        <sz val="10"/>
        <color theme="1"/>
        <rFont val="Times New Roman"/>
        <family val="1"/>
      </rPr>
      <t xml:space="preserve">Source: </t>
    </r>
    <r>
      <rPr>
        <sz val="10"/>
        <color theme="1"/>
        <rFont val="Times New Roman"/>
        <family val="2"/>
      </rPr>
      <t xml:space="preserve"> </t>
    </r>
    <r>
      <rPr>
        <sz val="10"/>
        <color theme="1"/>
        <rFont val="Times New Roman"/>
        <family val="1"/>
      </rPr>
      <t xml:space="preserve"> DHAMAN Corporation</t>
    </r>
  </si>
  <si>
    <r>
      <rPr>
        <b/>
        <sz val="10"/>
        <color theme="1"/>
        <rFont val="Times New Roman"/>
        <family val="1"/>
      </rPr>
      <t>المصدر :</t>
    </r>
    <r>
      <rPr>
        <sz val="10"/>
        <color theme="1"/>
        <rFont val="Times New Roman"/>
        <family val="2"/>
      </rPr>
      <t xml:space="preserve"> المؤسسة العربية لضمان الإستثمار وإئتمان الصادرات</t>
    </r>
  </si>
  <si>
    <t>إجمالي الدول غير العربية</t>
  </si>
  <si>
    <t>Evolution  of  Arab Investment and Export Credit Guarantee Corporation’s Operations 2008-2020 (USD m)</t>
  </si>
  <si>
    <t xml:space="preserve"> Dhaman's Current Contracts and Outstanding Commitments 
at the End of 2020 ; Country as Investement Destination and  Commodity Import  (USD m)</t>
  </si>
  <si>
    <t xml:space="preserve"> Dhaman's Guarantee Operations 1975-2020</t>
  </si>
  <si>
    <t>الدولة كمضيف/مستورد 
Country as Destination/Importer</t>
  </si>
  <si>
    <t xml:space="preserve"> الدولة كمصدر / ممول 
 Country as Source/Financier</t>
  </si>
  <si>
    <t>مجموع العمليات
 Total Operations</t>
  </si>
  <si>
    <t>الدول والجهات غير العربية/ Non-Arab Countries and Regions</t>
  </si>
  <si>
    <t>Dhaman's operations in the country/ region (US$ billion)</t>
  </si>
  <si>
    <t>Country's share of Dhaman's operations
 in the World</t>
  </si>
  <si>
    <t xml:space="preserve">Country's share of Dhaman's operations
 in the Arab/ Non Arab region </t>
  </si>
  <si>
    <t>Dhaman's operations in the country /region (US$ billion)</t>
  </si>
  <si>
    <t>Country's share of Dhaman's  operations
 in the World</t>
  </si>
  <si>
    <t xml:space="preserve">Country's share of Dhaman's  operations
 in the Arab/ Non Arab region </t>
  </si>
  <si>
    <t>Country's share of Dhaman's operations
in the World</t>
  </si>
  <si>
    <r>
      <rPr>
        <b/>
        <sz val="11"/>
        <color theme="1"/>
        <rFont val="Times New Roman"/>
        <family val="1"/>
      </rPr>
      <t>Source:</t>
    </r>
    <r>
      <rPr>
        <sz val="11"/>
        <color theme="1"/>
        <rFont val="Times New Roman"/>
        <family val="1"/>
      </rPr>
      <t xml:space="preserve"> Dhaman Corporation</t>
    </r>
  </si>
  <si>
    <t>Total Non-Arab Countries /regions</t>
  </si>
  <si>
    <t>الإجمالي / Total</t>
  </si>
  <si>
    <t>Evolution of  Dhaman's Guarantee Contracts Portfolio; Countries as Source of Investment and Commodities 
 in Descending Order of Total Value (USD m)</t>
  </si>
  <si>
    <t xml:space="preserve">Evolution of  Dhaman's Guarantee Contracts  Portfolio , Countries as Investement Destination and Commodity import
 Descending Order of Total Value (USD m) </t>
  </si>
  <si>
    <t>الإجمالي/ Total</t>
  </si>
  <si>
    <t>rank</t>
  </si>
  <si>
    <r>
      <t>المصدر :</t>
    </r>
    <r>
      <rPr>
        <sz val="11"/>
        <color theme="1"/>
        <rFont val="Times New Roman"/>
        <family val="1"/>
      </rPr>
      <t xml:space="preserve"> المؤسسة العربية لضمان الاستثمار وائتمان الصادرات</t>
    </r>
  </si>
  <si>
    <t>*** All tables are ready for printing</t>
  </si>
  <si>
    <t>*** كل الجداول جاهزة للطباعة</t>
  </si>
  <si>
    <t xml:space="preserve">المحتوى </t>
  </si>
  <si>
    <t xml:space="preserve">Content </t>
  </si>
  <si>
    <r>
      <rPr>
        <b/>
        <sz val="18"/>
        <rFont val="Times New Roman"/>
        <family val="1"/>
      </rPr>
      <t xml:space="preserve">
1. مصادر البيانات :</t>
    </r>
    <r>
      <rPr>
        <sz val="10"/>
        <rFont val="Arial"/>
        <family val="2"/>
      </rPr>
      <t xml:space="preserve">
</t>
    </r>
    <r>
      <rPr>
        <sz val="14"/>
        <rFont val="Times New Roman"/>
        <family val="1"/>
      </rPr>
      <t xml:space="preserve"> </t>
    </r>
    <r>
      <rPr>
        <sz val="16"/>
        <rFont val="Times New Roman"/>
        <family val="1"/>
      </rPr>
      <t>تم الاعتماد  على البيانات الصادرة في التقرير السنوي للمؤسسة لعام 2020</t>
    </r>
    <r>
      <rPr>
        <sz val="16"/>
        <rFont val="Arial"/>
        <family val="2"/>
      </rPr>
      <t xml:space="preserve"> وعلى بيانت المؤسسة منذ 1975  </t>
    </r>
    <r>
      <rPr>
        <sz val="10"/>
        <rFont val="Arial"/>
        <family val="2"/>
      </rPr>
      <t xml:space="preserve">
</t>
    </r>
    <r>
      <rPr>
        <b/>
        <sz val="18"/>
        <rFont val="Times New Roman"/>
        <family val="1"/>
      </rPr>
      <t xml:space="preserve">2. المحتوى :
</t>
    </r>
    <r>
      <rPr>
        <sz val="10"/>
        <rFont val="Arial"/>
        <family val="2"/>
      </rPr>
      <t xml:space="preserve">
</t>
    </r>
    <r>
      <rPr>
        <sz val="14"/>
        <rFont val="Times New Roman"/>
        <family val="1"/>
      </rPr>
      <t xml:space="preserve">تحتوي قاعدة البيانات على 5 جداول  لرصد تطور حجم عمليات المؤسسة العربية لضمان الاستثمار وائتمان الصادرات في العالم وفي الدول العربية منها جدول وحيد يحتوي على ملخص للعمليات التراكمية التي قامت بها المؤسسة منذ عام 1975. 
</t>
    </r>
    <r>
      <rPr>
        <b/>
        <sz val="18"/>
        <color rgb="FFC00000"/>
        <rFont val="Times New Roman"/>
        <family val="1"/>
      </rPr>
      <t>الملاحظات:</t>
    </r>
    <r>
      <rPr>
        <sz val="14"/>
        <rFont val="Times New Roman"/>
        <family val="1"/>
      </rPr>
      <t xml:space="preserve">
</t>
    </r>
    <r>
      <rPr>
        <sz val="14"/>
        <color rgb="FFC00000"/>
        <rFont val="Times New Roman"/>
        <family val="1"/>
      </rPr>
      <t xml:space="preserve"> * البيانات الخاصة بعام 2021 سيتم نشرها خلال الربع الثاني من عام 2022 
**  لمزيد التفاصيل حول البيانات الخاصة بعام 2020 يمكن الاطلاع على التقرير السنوي-2020 من خلال الرابط التالي : </t>
    </r>
    <r>
      <rPr>
        <sz val="14"/>
        <rFont val="Times New Roman"/>
        <family val="1"/>
      </rPr>
      <t xml:space="preserve">
</t>
    </r>
    <r>
      <rPr>
        <sz val="10"/>
        <rFont val="Arial"/>
        <family val="2"/>
      </rPr>
      <t xml:space="preserve">
</t>
    </r>
  </si>
  <si>
    <t>https://www.dhaman.net/wp-content/uploads/2021/06/Annual_Report-A_2020.pdf</t>
  </si>
  <si>
    <r>
      <rPr>
        <b/>
        <sz val="18"/>
        <rFont val="Times New Roman"/>
        <family val="1"/>
      </rPr>
      <t xml:space="preserve">
1. Data sources</t>
    </r>
    <r>
      <rPr>
        <sz val="10"/>
        <rFont val="Times New Roman"/>
        <family val="1"/>
      </rPr>
      <t xml:space="preserve">:
</t>
    </r>
    <r>
      <rPr>
        <sz val="13"/>
        <rFont val="Times New Roman"/>
        <family val="1"/>
      </rPr>
      <t xml:space="preserve">We relied  on Data published in Dhaman's annual report for the year 2020  and on Dhaman's data  since 1975.
</t>
    </r>
    <r>
      <rPr>
        <sz val="10"/>
        <rFont val="Times New Roman"/>
        <family val="1"/>
      </rPr>
      <t xml:space="preserve">
</t>
    </r>
    <r>
      <rPr>
        <b/>
        <sz val="18"/>
        <rFont val="Times New Roman"/>
        <family val="1"/>
      </rPr>
      <t>2. Content:</t>
    </r>
    <r>
      <rPr>
        <sz val="10"/>
        <rFont val="Times New Roman"/>
        <family val="1"/>
      </rPr>
      <t xml:space="preserve">
</t>
    </r>
    <r>
      <rPr>
        <sz val="13"/>
        <rFont val="Times New Roman"/>
        <family val="1"/>
      </rPr>
      <t xml:space="preserve">
The database contains 5 tables to follow the evolution of the volume of Dhaman's operations in the world and in Arab countries,  including a summary table of cumulative operations since 1975.
</t>
    </r>
    <r>
      <rPr>
        <sz val="10"/>
        <rFont val="Times New Roman"/>
        <family val="1"/>
      </rPr>
      <t xml:space="preserve">
</t>
    </r>
    <r>
      <rPr>
        <b/>
        <sz val="18"/>
        <color rgb="FFC00000"/>
        <rFont val="Times New Roman"/>
        <family val="1"/>
      </rPr>
      <t>Notes :</t>
    </r>
    <r>
      <rPr>
        <sz val="10"/>
        <rFont val="Times New Roman"/>
        <family val="1"/>
      </rPr>
      <t xml:space="preserve">
</t>
    </r>
    <r>
      <rPr>
        <sz val="12"/>
        <rFont val="Times New Roman"/>
        <family val="1"/>
      </rPr>
      <t xml:space="preserve">
</t>
    </r>
    <r>
      <rPr>
        <sz val="13"/>
        <color rgb="FFC00000"/>
        <rFont val="Times New Roman"/>
        <family val="1"/>
      </rPr>
      <t>* Data for 2021 will be released during the second quarter of 2022
**  For more details on the data for the year 2020, the annual report-2020 can be consulted via the following link:</t>
    </r>
  </si>
  <si>
    <t>https://www.dhaman.net/wp-content/uploads/2021/06/Annual-2020-E.pdf</t>
  </si>
  <si>
    <t>قاعدة بيانات عمليات المؤسسة في العالم وفي المنطقة العربية</t>
  </si>
  <si>
    <t>Database - Dhaman’s Operations in the World and in the Arab Region</t>
  </si>
  <si>
    <t xml:space="preserve">Database - Dhaman’s Operations in the World and in the Arab Region, 1975-2020
</t>
  </si>
  <si>
    <t>قاعدة بيانات عمليات المؤسسة في العالم وفي المنطقة العربية، 1975-2020</t>
  </si>
  <si>
    <t>Dhaman’s Operations 2008-2020 / تطور حجم عمليات المؤسسة 2008-2020</t>
  </si>
  <si>
    <t xml:space="preserve">Dhaman’s operations in  Arab countries 2008-2020 - country as a source / تطور حجم عمليات المؤسسة في الدول العربية2008-2020   - الدولة كمصدر للسع والاستثمارات </t>
  </si>
  <si>
    <t xml:space="preserve">Dhaman’s operations in  Arab countries 2008-2020 - country as a destination / تطور حجم عمليات المؤسسة في الدول العربية2008-2020   - الدولة كوجهة للسع والاستثمارات </t>
  </si>
  <si>
    <t>الالتزامات  القائمة للمؤسسة في الدول العربية  لعام 2020/  Dhaman’s Outstanding Commitment in Aran countries-2020</t>
  </si>
  <si>
    <t>Dhaman's Cumulative Operations 1975-2020 / عمليات المؤسسة التراكمية للفترة 1975-2020</t>
  </si>
  <si>
    <r>
      <rPr>
        <b/>
        <sz val="11"/>
        <color rgb="FFB34645"/>
        <rFont val="Arial"/>
        <family val="2"/>
      </rPr>
      <t>Last Update</t>
    </r>
    <r>
      <rPr>
        <b/>
        <sz val="10"/>
        <color rgb="FFB34645"/>
        <rFont val="Arial"/>
        <family val="2"/>
      </rPr>
      <t xml:space="preserve"> : April 2021
</t>
    </r>
    <r>
      <rPr>
        <b/>
        <sz val="12"/>
        <color rgb="FFB34645"/>
        <rFont val="Arial"/>
        <family val="2"/>
      </rPr>
      <t xml:space="preserve">آخر تحديث: </t>
    </r>
    <r>
      <rPr>
        <b/>
        <sz val="11"/>
        <color rgb="FFB34645"/>
        <rFont val="Arial"/>
        <family val="2"/>
      </rPr>
      <t>أبريل 2021</t>
    </r>
  </si>
  <si>
    <t>العودة إلى القائمة الرئيسية 
Back to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</si>
</sst>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
    <numFmt numFmtId="169" formatCode="#,##0.0"/>
    <numFmt numFmtId="170" formatCode="%0.0"/>
  </numFmts>
  <fonts count="85" x14ac:knownFonts="1">
    <font>
      <sz val="11"/>
      <color theme="1"/>
      <name val="Calibri"/>
      <family val="2"/>
      <scheme val="minor"/>
    </font>
    <font>
      <sz val="11"/>
      <color theme="1"/>
      <name val="Times New Roman"/>
      <family val="2"/>
    </font>
    <font>
      <sz val="11"/>
      <color theme="1"/>
      <name val="Calibri"/>
      <family val="2"/>
      <scheme val="minor"/>
    </font>
    <font>
      <b/>
      <sz val="11"/>
      <color theme="1"/>
      <name val="Calibri"/>
      <family val="2"/>
      <scheme val="minor"/>
    </font>
    <font>
      <b/>
      <sz val="16"/>
      <color theme="0"/>
      <name val="Calibri"/>
      <family val="2"/>
      <scheme val="minor"/>
    </font>
    <font>
      <b/>
      <sz val="11"/>
      <name val="Calibri"/>
      <family val="2"/>
      <scheme val="minor"/>
    </font>
    <font>
      <b/>
      <sz val="12"/>
      <name val="Calibri"/>
      <family val="2"/>
      <scheme val="minor"/>
    </font>
    <font>
      <b/>
      <sz val="14"/>
      <color theme="0"/>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3"/>
      <color theme="1"/>
      <name val="Calibri"/>
      <family val="2"/>
      <scheme val="minor"/>
    </font>
    <font>
      <b/>
      <sz val="14"/>
      <color theme="1"/>
      <name val="Calibri"/>
      <family val="2"/>
      <scheme val="minor"/>
    </font>
    <font>
      <sz val="11"/>
      <color theme="5" tint="-0.499984740745262"/>
      <name val="Calibri"/>
      <family val="2"/>
      <scheme val="minor"/>
    </font>
    <font>
      <sz val="12"/>
      <color theme="1"/>
      <name val="Calibri"/>
      <family val="2"/>
      <scheme val="minor"/>
    </font>
    <font>
      <sz val="11"/>
      <color theme="0"/>
      <name val="Calibri"/>
      <family val="2"/>
      <scheme val="minor"/>
    </font>
    <font>
      <sz val="10"/>
      <name val="Times New Roman"/>
      <family val="1"/>
    </font>
    <font>
      <b/>
      <sz val="12"/>
      <color theme="1"/>
      <name val="Times New Roman"/>
      <family val="1"/>
    </font>
    <font>
      <b/>
      <sz val="16"/>
      <color theme="0"/>
      <name val="Times New Roman"/>
      <family val="1"/>
    </font>
    <font>
      <sz val="13"/>
      <color theme="1"/>
      <name val="Times New Roman"/>
      <family val="1"/>
    </font>
    <font>
      <b/>
      <sz val="14"/>
      <color theme="0"/>
      <name val="Times New Roman"/>
      <family val="1"/>
    </font>
    <font>
      <sz val="12"/>
      <color theme="1"/>
      <name val="Times New Roman"/>
      <family val="1"/>
    </font>
    <font>
      <sz val="11"/>
      <color theme="1"/>
      <name val="Times New Roman"/>
      <family val="1"/>
    </font>
    <font>
      <b/>
      <sz val="12"/>
      <color theme="0"/>
      <name val="Times New Roman"/>
      <family val="1"/>
    </font>
    <font>
      <b/>
      <sz val="12"/>
      <name val="Times New Roman"/>
      <family val="1"/>
    </font>
    <font>
      <sz val="8"/>
      <name val="Calibri"/>
      <family val="2"/>
      <scheme val="minor"/>
    </font>
    <font>
      <b/>
      <sz val="10.5"/>
      <color theme="1"/>
      <name val="Times New Roman"/>
      <family val="1"/>
    </font>
    <font>
      <b/>
      <sz val="10.5"/>
      <name val="Times New Roman"/>
      <family val="1"/>
    </font>
    <font>
      <sz val="10"/>
      <color theme="1"/>
      <name val="Times New Roman"/>
      <family val="1"/>
    </font>
    <font>
      <sz val="13"/>
      <color theme="1" tint="0.14999847407452621"/>
      <name val="Times New Roman"/>
      <family val="1"/>
    </font>
    <font>
      <b/>
      <sz val="13"/>
      <color theme="1" tint="0.14999847407452621"/>
      <name val="Times New Roman"/>
      <family val="1"/>
    </font>
    <font>
      <sz val="14"/>
      <color theme="1" tint="0.14999847407452621"/>
      <name val="Times New Roman"/>
      <family val="1"/>
    </font>
    <font>
      <b/>
      <sz val="14"/>
      <color theme="1" tint="0.14999847407452621"/>
      <name val="Times New Roman"/>
      <family val="1"/>
    </font>
    <font>
      <b/>
      <sz val="12"/>
      <color theme="1" tint="0.14999847407452621"/>
      <name val="Times New Roman"/>
      <family val="1"/>
    </font>
    <font>
      <b/>
      <sz val="20"/>
      <color theme="0"/>
      <name val="Times New Roman"/>
      <family val="1"/>
    </font>
    <font>
      <b/>
      <sz val="11"/>
      <color theme="1" tint="0.249977111117893"/>
      <name val="Times New Roman"/>
      <family val="1"/>
    </font>
    <font>
      <sz val="11"/>
      <color theme="1" tint="0.249977111117893"/>
      <name val="Times New Roman"/>
      <family val="1"/>
    </font>
    <font>
      <b/>
      <sz val="14"/>
      <name val="Times New Roman"/>
      <family val="1"/>
    </font>
    <font>
      <b/>
      <sz val="11"/>
      <name val="Times New Roman"/>
      <family val="1"/>
    </font>
    <font>
      <b/>
      <sz val="12"/>
      <color rgb="FFB34645"/>
      <name val="Times New Roman"/>
      <family val="1"/>
    </font>
    <font>
      <b/>
      <sz val="15"/>
      <color theme="0"/>
      <name val="Times New Roman"/>
      <family val="1"/>
    </font>
    <font>
      <b/>
      <sz val="14"/>
      <color rgb="FFB34645"/>
      <name val="Times New Roman"/>
      <family val="1"/>
    </font>
    <font>
      <b/>
      <sz val="11"/>
      <color theme="0"/>
      <name val="Times New Roman"/>
      <family val="1"/>
    </font>
    <font>
      <b/>
      <sz val="10"/>
      <color theme="1"/>
      <name val="Times New Roman"/>
      <family val="1"/>
    </font>
    <font>
      <b/>
      <u/>
      <sz val="12"/>
      <name val="Times New Roman"/>
      <family val="1"/>
    </font>
    <font>
      <b/>
      <u/>
      <sz val="10"/>
      <name val="Times New Roman"/>
      <family val="1"/>
    </font>
    <font>
      <b/>
      <sz val="18"/>
      <color theme="0"/>
      <name val="Times New Roman"/>
      <family val="1"/>
    </font>
    <font>
      <b/>
      <sz val="16"/>
      <color rgb="FFB34645"/>
      <name val="Times New Roman"/>
      <family val="1"/>
    </font>
    <font>
      <sz val="11"/>
      <color rgb="FF000000"/>
      <name val="Calibri"/>
      <family val="2"/>
      <scheme val="minor"/>
    </font>
    <font>
      <sz val="11"/>
      <name val="Calibri"/>
      <family val="2"/>
    </font>
    <font>
      <b/>
      <sz val="11"/>
      <color rgb="FFB34645"/>
      <name val="Times New Roman"/>
      <family val="1"/>
    </font>
    <font>
      <b/>
      <sz val="10"/>
      <color rgb="FFB34645"/>
      <name val="Times New Roman"/>
      <family val="1"/>
    </font>
    <font>
      <sz val="10"/>
      <color theme="1"/>
      <name val="Times New Roman"/>
      <family val="2"/>
    </font>
    <font>
      <sz val="16"/>
      <color theme="1"/>
      <name val="Times New Roman"/>
      <family val="1"/>
    </font>
    <font>
      <sz val="16"/>
      <name val="Times New Roman"/>
      <family val="1"/>
    </font>
    <font>
      <b/>
      <sz val="16"/>
      <name val="Times New Roman"/>
      <family val="1"/>
    </font>
    <font>
      <b/>
      <sz val="18"/>
      <name val="Times New Roman"/>
      <family val="1"/>
    </font>
    <font>
      <b/>
      <sz val="16"/>
      <color theme="1"/>
      <name val="Times New Roman"/>
      <family val="1"/>
    </font>
    <font>
      <b/>
      <sz val="22"/>
      <color theme="0"/>
      <name val="Times New Roman"/>
      <family val="1"/>
    </font>
    <font>
      <b/>
      <sz val="11"/>
      <color theme="1"/>
      <name val="Times New Roman"/>
      <family val="1"/>
    </font>
    <font>
      <sz val="14"/>
      <color theme="1"/>
      <name val="Calibri"/>
      <family val="2"/>
      <scheme val="minor"/>
    </font>
    <font>
      <u/>
      <sz val="11"/>
      <color theme="10"/>
      <name val="Calibri"/>
      <family val="2"/>
      <scheme val="minor"/>
    </font>
    <font>
      <sz val="10"/>
      <name val="Arial"/>
      <family val="2"/>
    </font>
    <font>
      <b/>
      <sz val="18"/>
      <color theme="1"/>
      <name val="Times New Roman"/>
      <family val="1"/>
    </font>
    <font>
      <sz val="13"/>
      <name val="Times New Roman"/>
      <family val="1"/>
    </font>
    <font>
      <b/>
      <sz val="18"/>
      <color rgb="FFC00000"/>
      <name val="Times New Roman"/>
      <family val="1"/>
    </font>
    <font>
      <sz val="12"/>
      <name val="Times New Roman"/>
      <family val="1"/>
    </font>
    <font>
      <sz val="13"/>
      <color rgb="FFC00000"/>
      <name val="Times New Roman"/>
      <family val="1"/>
    </font>
    <font>
      <sz val="10"/>
      <name val="Arial"/>
      <family val="1"/>
    </font>
    <font>
      <sz val="14"/>
      <name val="Times New Roman"/>
      <family val="1"/>
    </font>
    <font>
      <sz val="16"/>
      <name val="Arial"/>
      <family val="2"/>
    </font>
    <font>
      <sz val="14"/>
      <color rgb="FFC00000"/>
      <name val="Times New Roman"/>
      <family val="1"/>
    </font>
    <font>
      <sz val="9"/>
      <name val="Arial"/>
      <family val="2"/>
    </font>
    <font>
      <b/>
      <sz val="10"/>
      <color rgb="FFB34645"/>
      <name val="Arial"/>
      <family val="2"/>
    </font>
    <font>
      <b/>
      <sz val="11"/>
      <color rgb="FFB34645"/>
      <name val="Arial"/>
      <family val="2"/>
    </font>
    <font>
      <b/>
      <sz val="12"/>
      <color rgb="FFB34645"/>
      <name val="Arial"/>
      <family val="2"/>
    </font>
    <font>
      <b/>
      <sz val="20"/>
      <name val="Times New Roman"/>
      <family val="1"/>
    </font>
    <font>
      <b/>
      <i/>
      <sz val="11"/>
      <color theme="1"/>
      <name val="Times New Roman"/>
      <family val="1"/>
    </font>
    <font>
      <u/>
      <sz val="10"/>
      <color theme="10"/>
      <name val="Arial"/>
      <family val="2"/>
    </font>
    <font>
      <b/>
      <i/>
      <u/>
      <sz val="11"/>
      <color theme="1" tint="0.499984740745262"/>
      <name val="Times New Roman"/>
      <family val="1"/>
    </font>
    <font>
      <b/>
      <i/>
      <sz val="11"/>
      <name val="Times New Roman"/>
      <family val="1"/>
    </font>
    <font>
      <b/>
      <i/>
      <sz val="11"/>
      <color theme="0" tint="-0.499984740745262"/>
      <name val="Times New Roman"/>
      <family val="1"/>
    </font>
    <font>
      <b/>
      <u/>
      <sz val="11"/>
      <color theme="1" tint="0.34998626667073579"/>
      <name val="Calibri"/>
      <family val="2"/>
      <scheme val="minor"/>
    </font>
    <font>
      <b/>
      <u/>
      <sz val="11"/>
      <name val="Calibri"/>
      <family val="2"/>
      <scheme val="minor"/>
    </font>
    <font>
      <b/>
      <sz val="14"/>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800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theme="0" tint="-0.24994659260841701"/>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4.9989318521683403E-2"/>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3743705557422"/>
      </left>
      <right style="thin">
        <color theme="0" tint="-0.14993743705557422"/>
      </right>
      <top/>
      <bottom/>
      <diagonal/>
    </border>
    <border>
      <left style="thin">
        <color theme="0" tint="-0.14996795556505021"/>
      </left>
      <right style="thin">
        <color indexed="64"/>
      </right>
      <top/>
      <bottom/>
      <diagonal/>
    </border>
    <border>
      <left style="thin">
        <color indexed="64"/>
      </left>
      <right style="thin">
        <color indexed="64"/>
      </right>
      <top/>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24994659260841701"/>
      </left>
      <right/>
      <top/>
      <bottom style="thin">
        <color theme="0" tint="-4.9989318521683403E-2"/>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9" fontId="2" fillId="0" borderId="0" applyFont="0" applyFill="0" applyBorder="0" applyAlignment="0" applyProtection="0"/>
    <xf numFmtId="44" fontId="2" fillId="0" borderId="0" applyFont="0" applyFill="0" applyBorder="0" applyAlignment="0" applyProtection="0"/>
    <xf numFmtId="0" fontId="16" fillId="0" borderId="0"/>
    <xf numFmtId="43" fontId="16" fillId="0" borderId="0" applyFont="0" applyFill="0" applyBorder="0" applyAlignment="0" applyProtection="0"/>
    <xf numFmtId="0" fontId="48" fillId="0" borderId="0"/>
    <xf numFmtId="0" fontId="2" fillId="0" borderId="0"/>
    <xf numFmtId="0" fontId="1" fillId="0" borderId="0"/>
    <xf numFmtId="9" fontId="1" fillId="0" borderId="0" applyFont="0" applyFill="0" applyBorder="0" applyAlignment="0" applyProtection="0"/>
    <xf numFmtId="0" fontId="61" fillId="0" borderId="0" applyNumberFormat="0" applyFill="0" applyBorder="0" applyAlignment="0" applyProtection="0"/>
    <xf numFmtId="0" fontId="62" fillId="0" borderId="0"/>
    <xf numFmtId="0" fontId="78" fillId="0" borderId="0" applyNumberFormat="0" applyFill="0" applyBorder="0" applyAlignment="0" applyProtection="0"/>
  </cellStyleXfs>
  <cellXfs count="239">
    <xf numFmtId="0" fontId="0" fillId="0" borderId="0" xfId="0"/>
    <xf numFmtId="0" fontId="8" fillId="0" borderId="1" xfId="0" applyFont="1" applyBorder="1"/>
    <xf numFmtId="3" fontId="0" fillId="0" borderId="1" xfId="0" applyNumberFormat="1" applyBorder="1"/>
    <xf numFmtId="0" fontId="8" fillId="2" borderId="1" xfId="0" applyFont="1" applyFill="1" applyBorder="1"/>
    <xf numFmtId="3" fontId="0" fillId="0" borderId="0" xfId="0" applyNumberFormat="1"/>
    <xf numFmtId="0" fontId="0" fillId="0" borderId="0" xfId="0" applyBorder="1"/>
    <xf numFmtId="0" fontId="8" fillId="0" borderId="0" xfId="0" applyFont="1" applyBorder="1"/>
    <xf numFmtId="3" fontId="0" fillId="0" borderId="0" xfId="0" applyNumberFormat="1" applyBorder="1"/>
    <xf numFmtId="0" fontId="9" fillId="0" borderId="0" xfId="0" applyFont="1"/>
    <xf numFmtId="0" fontId="8" fillId="3" borderId="0" xfId="0" applyFont="1" applyFill="1" applyBorder="1" applyAlignment="1">
      <alignment horizontal="center" vertical="center"/>
    </xf>
    <xf numFmtId="3" fontId="3" fillId="3" borderId="0" xfId="0" applyNumberFormat="1" applyFont="1" applyFill="1" applyBorder="1" applyAlignment="1">
      <alignment horizontal="center" vertical="center"/>
    </xf>
    <xf numFmtId="1" fontId="3" fillId="3" borderId="0" xfId="0" applyNumberFormat="1" applyFont="1" applyFill="1" applyBorder="1" applyAlignment="1">
      <alignment horizontal="center" vertical="center"/>
    </xf>
    <xf numFmtId="167" fontId="0" fillId="0" borderId="0" xfId="0" applyNumberFormat="1" applyFill="1" applyAlignment="1">
      <alignment horizontal="center"/>
    </xf>
    <xf numFmtId="0" fontId="0" fillId="0" borderId="0" xfId="0" applyFill="1"/>
    <xf numFmtId="0" fontId="9" fillId="0" borderId="0" xfId="0" applyFont="1" applyFill="1"/>
    <xf numFmtId="0" fontId="0" fillId="5" borderId="2" xfId="0" applyFill="1" applyBorder="1" applyAlignment="1">
      <alignment horizontal="center" vertical="center"/>
    </xf>
    <xf numFmtId="3" fontId="0" fillId="5" borderId="2" xfId="0" applyNumberFormat="1" applyFont="1" applyFill="1" applyBorder="1" applyAlignment="1">
      <alignment horizontal="center" vertical="center"/>
    </xf>
    <xf numFmtId="3" fontId="0" fillId="5" borderId="2" xfId="0" applyNumberFormat="1" applyFill="1" applyBorder="1" applyAlignment="1">
      <alignment horizontal="center" vertical="center"/>
    </xf>
    <xf numFmtId="3" fontId="0" fillId="5" borderId="2" xfId="0" quotePrefix="1" applyNumberFormat="1" applyFont="1" applyFill="1" applyBorder="1" applyAlignment="1">
      <alignment horizontal="center" vertical="center"/>
    </xf>
    <xf numFmtId="0" fontId="7" fillId="0" borderId="0" xfId="0" applyFont="1" applyFill="1" applyAlignment="1">
      <alignment vertical="center" wrapText="1" readingOrder="2"/>
    </xf>
    <xf numFmtId="44" fontId="14" fillId="0" borderId="0" xfId="2" applyFont="1"/>
    <xf numFmtId="0" fontId="0" fillId="0" borderId="0" xfId="0" applyFill="1" applyBorder="1"/>
    <xf numFmtId="0" fontId="8" fillId="5" borderId="2" xfId="0" applyFont="1" applyFill="1" applyBorder="1" applyAlignment="1">
      <alignment horizontal="right" vertical="center" indent="2"/>
    </xf>
    <xf numFmtId="3" fontId="0" fillId="0" borderId="0" xfId="0" applyNumberFormat="1" applyFill="1" applyBorder="1"/>
    <xf numFmtId="3" fontId="10" fillId="0" borderId="0" xfId="0" applyNumberFormat="1" applyFont="1" applyFill="1" applyBorder="1"/>
    <xf numFmtId="3" fontId="0" fillId="0" borderId="0" xfId="0" applyNumberFormat="1" applyFill="1" applyBorder="1" applyAlignment="1">
      <alignment horizontal="center"/>
    </xf>
    <xf numFmtId="3" fontId="0" fillId="0" borderId="0" xfId="0" applyNumberFormat="1" applyFill="1" applyBorder="1" applyAlignment="1">
      <alignment horizontal="center" vertical="center"/>
    </xf>
    <xf numFmtId="165"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xf>
    <xf numFmtId="165" fontId="0" fillId="0" borderId="0" xfId="0" applyNumberFormat="1" applyFill="1" applyBorder="1" applyAlignment="1">
      <alignment horizontal="center" vertical="center"/>
    </xf>
    <xf numFmtId="0" fontId="7" fillId="4" borderId="0" xfId="0" applyFont="1" applyFill="1" applyAlignment="1">
      <alignment horizontal="center" vertical="center" wrapText="1" readingOrder="2"/>
    </xf>
    <xf numFmtId="3" fontId="0" fillId="0" borderId="0" xfId="0" applyNumberFormat="1" applyFill="1"/>
    <xf numFmtId="0" fontId="12" fillId="0" borderId="0" xfId="0" applyFont="1" applyFill="1" applyAlignment="1">
      <alignment vertical="center" wrapText="1" readingOrder="2"/>
    </xf>
    <xf numFmtId="0" fontId="12" fillId="0" borderId="0" xfId="0" applyFont="1" applyFill="1" applyAlignment="1">
      <alignment horizontal="center" vertical="center" wrapText="1" readingOrder="2"/>
    </xf>
    <xf numFmtId="0" fontId="0" fillId="0" borderId="0" xfId="0" applyAlignment="1">
      <alignment horizontal="center" vertical="center"/>
    </xf>
    <xf numFmtId="0" fontId="0" fillId="0" borderId="0" xfId="0" applyFont="1"/>
    <xf numFmtId="0" fontId="0" fillId="0" borderId="0" xfId="0" applyFont="1" applyAlignment="1">
      <alignment horizontal="center" vertical="center"/>
    </xf>
    <xf numFmtId="166" fontId="0" fillId="0" borderId="0" xfId="0" applyNumberFormat="1" applyAlignment="1">
      <alignment horizontal="center" vertical="center"/>
    </xf>
    <xf numFmtId="0" fontId="12" fillId="6" borderId="2" xfId="0" applyFont="1" applyFill="1" applyBorder="1" applyAlignment="1">
      <alignment horizontal="center" vertical="center"/>
    </xf>
    <xf numFmtId="3" fontId="5" fillId="7" borderId="2" xfId="0" applyNumberFormat="1" applyFont="1" applyFill="1" applyBorder="1" applyAlignment="1">
      <alignment horizontal="center" vertical="center"/>
    </xf>
    <xf numFmtId="3" fontId="3" fillId="7" borderId="2" xfId="0" applyNumberFormat="1" applyFont="1" applyFill="1" applyBorder="1" applyAlignment="1">
      <alignment horizontal="center" vertical="center"/>
    </xf>
    <xf numFmtId="3" fontId="8" fillId="6" borderId="2" xfId="0" applyNumberFormat="1" applyFont="1" applyFill="1" applyBorder="1" applyAlignment="1">
      <alignment horizontal="center" vertical="center"/>
    </xf>
    <xf numFmtId="0" fontId="15" fillId="0" borderId="0" xfId="0" applyFont="1"/>
    <xf numFmtId="0" fontId="17" fillId="0" borderId="3" xfId="0" applyFont="1" applyFill="1" applyBorder="1" applyAlignment="1">
      <alignment horizontal="center" vertical="center"/>
    </xf>
    <xf numFmtId="0" fontId="22" fillId="0" borderId="0" xfId="0" applyFont="1"/>
    <xf numFmtId="169" fontId="0" fillId="0" borderId="0" xfId="0" applyNumberFormat="1"/>
    <xf numFmtId="0" fontId="22" fillId="6" borderId="3" xfId="0" applyFont="1" applyFill="1" applyBorder="1" applyAlignment="1">
      <alignment horizontal="center" vertical="center"/>
    </xf>
    <xf numFmtId="0" fontId="26" fillId="0" borderId="3" xfId="0" applyFont="1" applyFill="1" applyBorder="1" applyAlignment="1">
      <alignment horizontal="center" vertical="center"/>
    </xf>
    <xf numFmtId="0" fontId="19" fillId="8" borderId="10" xfId="0" applyFont="1" applyFill="1" applyBorder="1" applyAlignment="1"/>
    <xf numFmtId="0" fontId="29" fillId="7" borderId="3" xfId="0" applyFont="1" applyFill="1" applyBorder="1" applyAlignment="1">
      <alignment horizontal="center"/>
    </xf>
    <xf numFmtId="169" fontId="31" fillId="0" borderId="3" xfId="0" applyNumberFormat="1" applyFont="1" applyFill="1" applyBorder="1" applyAlignment="1">
      <alignment horizontal="center" vertical="center"/>
    </xf>
    <xf numFmtId="0" fontId="33" fillId="0" borderId="3" xfId="0" applyFont="1" applyFill="1" applyBorder="1" applyAlignment="1">
      <alignment horizontal="center" vertical="center"/>
    </xf>
    <xf numFmtId="169" fontId="31" fillId="0" borderId="3" xfId="0" quotePrefix="1" applyNumberFormat="1" applyFont="1" applyFill="1" applyBorder="1" applyAlignment="1">
      <alignment horizontal="center" vertical="center"/>
    </xf>
    <xf numFmtId="0" fontId="30"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2" fillId="0" borderId="3" xfId="0" applyFont="1" applyFill="1" applyBorder="1" applyAlignment="1">
      <alignment horizontal="center" vertical="center"/>
    </xf>
    <xf numFmtId="169" fontId="35" fillId="8" borderId="3" xfId="0" applyNumberFormat="1" applyFont="1" applyFill="1" applyBorder="1" applyAlignment="1">
      <alignment horizontal="center" vertical="center"/>
    </xf>
    <xf numFmtId="0" fontId="32" fillId="5" borderId="3" xfId="0" applyFont="1" applyFill="1" applyBorder="1" applyAlignment="1">
      <alignment horizontal="center" vertical="center"/>
    </xf>
    <xf numFmtId="169" fontId="31" fillId="5" borderId="3" xfId="0" applyNumberFormat="1" applyFont="1" applyFill="1" applyBorder="1" applyAlignment="1">
      <alignment horizontal="center" vertical="center"/>
    </xf>
    <xf numFmtId="0" fontId="33" fillId="5" borderId="3" xfId="0" applyFont="1" applyFill="1" applyBorder="1" applyAlignment="1">
      <alignment horizontal="center" vertical="center"/>
    </xf>
    <xf numFmtId="169" fontId="31" fillId="5" borderId="3" xfId="0" quotePrefix="1" applyNumberFormat="1" applyFont="1" applyFill="1" applyBorder="1" applyAlignment="1">
      <alignment horizontal="center" vertical="center"/>
    </xf>
    <xf numFmtId="9" fontId="22" fillId="0" borderId="0" xfId="1" applyFont="1"/>
    <xf numFmtId="169" fontId="22" fillId="0" borderId="0" xfId="0" applyNumberFormat="1" applyFont="1"/>
    <xf numFmtId="3" fontId="22" fillId="0" borderId="0" xfId="0" applyNumberFormat="1" applyFont="1"/>
    <xf numFmtId="0" fontId="27" fillId="5" borderId="3" xfId="0" applyFont="1" applyFill="1" applyBorder="1" applyAlignment="1">
      <alignment vertical="center" wrapText="1"/>
    </xf>
    <xf numFmtId="0" fontId="27" fillId="5" borderId="3" xfId="0" applyFont="1" applyFill="1" applyBorder="1" applyAlignment="1">
      <alignment horizontal="center" vertical="center" wrapText="1"/>
    </xf>
    <xf numFmtId="0" fontId="39" fillId="7" borderId="8" xfId="0" applyFont="1" applyFill="1" applyBorder="1" applyAlignment="1">
      <alignment horizontal="center" vertical="center"/>
    </xf>
    <xf numFmtId="0" fontId="23" fillId="9" borderId="8" xfId="0" applyFont="1" applyFill="1" applyBorder="1" applyAlignment="1">
      <alignment horizontal="center" vertical="center"/>
    </xf>
    <xf numFmtId="169" fontId="20" fillId="9" borderId="3" xfId="0" applyNumberFormat="1" applyFont="1" applyFill="1" applyBorder="1" applyAlignment="1">
      <alignment horizontal="center" vertical="center"/>
    </xf>
    <xf numFmtId="169" fontId="40" fillId="9" borderId="3" xfId="0" applyNumberFormat="1" applyFont="1" applyFill="1" applyBorder="1" applyAlignment="1">
      <alignment horizontal="center" vertical="center"/>
    </xf>
    <xf numFmtId="0" fontId="41" fillId="7" borderId="3" xfId="0" applyFont="1" applyFill="1" applyBorder="1" applyAlignment="1">
      <alignment horizontal="center" vertical="center"/>
    </xf>
    <xf numFmtId="0" fontId="41" fillId="7" borderId="3" xfId="0" applyFont="1" applyFill="1" applyBorder="1" applyAlignment="1">
      <alignment horizontal="center" vertical="center"/>
    </xf>
    <xf numFmtId="167" fontId="36" fillId="8" borderId="3" xfId="0" applyNumberFormat="1" applyFont="1" applyFill="1" applyBorder="1" applyAlignment="1">
      <alignment horizontal="center" vertical="center"/>
    </xf>
    <xf numFmtId="2" fontId="22" fillId="0" borderId="3" xfId="0" applyNumberFormat="1" applyFont="1" applyFill="1" applyBorder="1" applyAlignment="1">
      <alignment horizontal="center" vertical="center"/>
    </xf>
    <xf numFmtId="2" fontId="42" fillId="9" borderId="3" xfId="0" applyNumberFormat="1" applyFont="1" applyFill="1" applyBorder="1" applyAlignment="1">
      <alignment horizontal="center" vertical="center"/>
    </xf>
    <xf numFmtId="2" fontId="22" fillId="0" borderId="3" xfId="0" quotePrefix="1" applyNumberFormat="1" applyFont="1" applyFill="1" applyBorder="1" applyAlignment="1">
      <alignment horizontal="center" vertical="center"/>
    </xf>
    <xf numFmtId="2" fontId="38" fillId="5" borderId="3" xfId="0" applyNumberFormat="1" applyFont="1" applyFill="1" applyBorder="1" applyAlignment="1">
      <alignment horizontal="center" vertical="center"/>
    </xf>
    <xf numFmtId="0" fontId="47" fillId="7" borderId="3" xfId="0" applyFont="1" applyFill="1" applyBorder="1" applyAlignment="1">
      <alignment horizontal="center" vertical="center"/>
    </xf>
    <xf numFmtId="0" fontId="49" fillId="0" borderId="0" xfId="5" applyFont="1" applyAlignment="1">
      <alignment horizontal="left"/>
    </xf>
    <xf numFmtId="0" fontId="49" fillId="0" borderId="0" xfId="5" applyFont="1"/>
    <xf numFmtId="0" fontId="1" fillId="0" borderId="0" xfId="7"/>
    <xf numFmtId="0" fontId="22" fillId="0" borderId="0" xfId="7" applyFont="1"/>
    <xf numFmtId="0" fontId="50" fillId="5" borderId="13" xfId="5" applyFont="1" applyFill="1" applyBorder="1" applyAlignment="1">
      <alignment horizontal="center" vertical="center" wrapText="1" readingOrder="2"/>
    </xf>
    <xf numFmtId="0" fontId="50" fillId="5" borderId="13" xfId="5" applyFont="1" applyFill="1" applyBorder="1" applyAlignment="1">
      <alignment horizontal="center" vertical="center" wrapText="1"/>
    </xf>
    <xf numFmtId="0" fontId="51" fillId="5" borderId="13" xfId="5" applyFont="1" applyFill="1" applyBorder="1" applyAlignment="1">
      <alignment horizontal="center" vertical="center" wrapText="1" readingOrder="1"/>
    </xf>
    <xf numFmtId="0" fontId="51" fillId="5" borderId="13" xfId="5" applyFont="1" applyFill="1" applyBorder="1" applyAlignment="1">
      <alignment horizontal="center" vertical="center" wrapText="1"/>
    </xf>
    <xf numFmtId="0" fontId="28" fillId="0" borderId="0" xfId="7" applyFont="1" applyAlignment="1">
      <alignment horizontal="left" vertical="top" readingOrder="1"/>
    </xf>
    <xf numFmtId="0" fontId="52" fillId="0" borderId="0" xfId="7" applyFont="1"/>
    <xf numFmtId="0" fontId="28" fillId="0" borderId="0" xfId="7" applyFont="1" applyAlignment="1">
      <alignment vertical="top"/>
    </xf>
    <xf numFmtId="0" fontId="49" fillId="8" borderId="0" xfId="5" applyFont="1" applyFill="1" applyAlignment="1">
      <alignment horizontal="left"/>
    </xf>
    <xf numFmtId="0" fontId="49" fillId="8" borderId="0" xfId="5" applyFont="1" applyFill="1"/>
    <xf numFmtId="167" fontId="49" fillId="8" borderId="0" xfId="5" applyNumberFormat="1" applyFont="1" applyFill="1"/>
    <xf numFmtId="2" fontId="53" fillId="8" borderId="17" xfId="5" applyNumberFormat="1" applyFont="1" applyFill="1" applyBorder="1" applyAlignment="1">
      <alignment horizontal="center"/>
    </xf>
    <xf numFmtId="164" fontId="54" fillId="8" borderId="17" xfId="8" applyNumberFormat="1" applyFont="1" applyFill="1" applyBorder="1" applyAlignment="1">
      <alignment horizontal="center"/>
    </xf>
    <xf numFmtId="2" fontId="54" fillId="8" borderId="17" xfId="5" applyNumberFormat="1" applyFont="1" applyFill="1" applyBorder="1" applyAlignment="1">
      <alignment horizontal="center"/>
    </xf>
    <xf numFmtId="164" fontId="55" fillId="8" borderId="17" xfId="8" applyNumberFormat="1" applyFont="1" applyFill="1" applyBorder="1" applyAlignment="1">
      <alignment horizontal="center"/>
    </xf>
    <xf numFmtId="164" fontId="55" fillId="8" borderId="17" xfId="5" applyNumberFormat="1" applyFont="1" applyFill="1" applyBorder="1" applyAlignment="1">
      <alignment horizontal="center"/>
    </xf>
    <xf numFmtId="2" fontId="53" fillId="5" borderId="17" xfId="5" applyNumberFormat="1" applyFont="1" applyFill="1" applyBorder="1" applyAlignment="1">
      <alignment horizontal="center"/>
    </xf>
    <xf numFmtId="164" fontId="54" fillId="5" borderId="17" xfId="8" applyNumberFormat="1" applyFont="1" applyFill="1" applyBorder="1" applyAlignment="1">
      <alignment horizontal="center"/>
    </xf>
    <xf numFmtId="2" fontId="54" fillId="5" borderId="17" xfId="5" applyNumberFormat="1" applyFont="1" applyFill="1" applyBorder="1" applyAlignment="1">
      <alignment horizontal="center"/>
    </xf>
    <xf numFmtId="164" fontId="55" fillId="5" borderId="17" xfId="8" applyNumberFormat="1" applyFont="1" applyFill="1" applyBorder="1" applyAlignment="1">
      <alignment horizontal="center"/>
    </xf>
    <xf numFmtId="164" fontId="55" fillId="5" borderId="17" xfId="5" applyNumberFormat="1" applyFont="1" applyFill="1" applyBorder="1" applyAlignment="1">
      <alignment horizontal="center"/>
    </xf>
    <xf numFmtId="0" fontId="55" fillId="8" borderId="17" xfId="5" applyFont="1" applyFill="1" applyBorder="1"/>
    <xf numFmtId="0" fontId="55" fillId="5" borderId="17" xfId="5" applyFont="1" applyFill="1" applyBorder="1"/>
    <xf numFmtId="0" fontId="37" fillId="8" borderId="17" xfId="5" applyFont="1" applyFill="1" applyBorder="1" applyAlignment="1">
      <alignment horizontal="left"/>
    </xf>
    <xf numFmtId="0" fontId="37" fillId="5" borderId="17" xfId="5" applyFont="1" applyFill="1" applyBorder="1" applyAlignment="1">
      <alignment horizontal="left"/>
    </xf>
    <xf numFmtId="0" fontId="55" fillId="8" borderId="21" xfId="5" applyFont="1" applyFill="1" applyBorder="1"/>
    <xf numFmtId="0" fontId="55" fillId="5" borderId="21" xfId="5" applyFont="1" applyFill="1" applyBorder="1"/>
    <xf numFmtId="0" fontId="37" fillId="8" borderId="21" xfId="5" applyFont="1" applyFill="1" applyBorder="1" applyAlignment="1">
      <alignment horizontal="left"/>
    </xf>
    <xf numFmtId="0" fontId="37" fillId="5" borderId="21" xfId="5" applyFont="1" applyFill="1" applyBorder="1" applyAlignment="1">
      <alignment horizontal="left"/>
    </xf>
    <xf numFmtId="2" fontId="54" fillId="8" borderId="21" xfId="5" applyNumberFormat="1" applyFont="1" applyFill="1" applyBorder="1" applyAlignment="1">
      <alignment horizontal="center"/>
    </xf>
    <xf numFmtId="164" fontId="54" fillId="8" borderId="21" xfId="8" applyNumberFormat="1" applyFont="1" applyFill="1" applyBorder="1" applyAlignment="1">
      <alignment horizontal="center"/>
    </xf>
    <xf numFmtId="164" fontId="54" fillId="8" borderId="21" xfId="8" applyNumberFormat="1" applyFont="1" applyFill="1" applyBorder="1" applyAlignment="1">
      <alignment horizontal="center" vertical="center"/>
    </xf>
    <xf numFmtId="164" fontId="55" fillId="8" borderId="21" xfId="8" applyNumberFormat="1" applyFont="1" applyFill="1" applyBorder="1" applyAlignment="1">
      <alignment horizontal="center"/>
    </xf>
    <xf numFmtId="164" fontId="55" fillId="8" borderId="21" xfId="5" applyNumberFormat="1" applyFont="1" applyFill="1" applyBorder="1" applyAlignment="1">
      <alignment horizontal="center"/>
    </xf>
    <xf numFmtId="2" fontId="54" fillId="5" borderId="21" xfId="5" applyNumberFormat="1" applyFont="1" applyFill="1" applyBorder="1" applyAlignment="1">
      <alignment horizontal="center"/>
    </xf>
    <xf numFmtId="164" fontId="54" fillId="5" borderId="21" xfId="8" applyNumberFormat="1" applyFont="1" applyFill="1" applyBorder="1" applyAlignment="1">
      <alignment horizontal="center"/>
    </xf>
    <xf numFmtId="164" fontId="54" fillId="5" borderId="21" xfId="8" applyNumberFormat="1" applyFont="1" applyFill="1" applyBorder="1" applyAlignment="1">
      <alignment horizontal="center" vertical="center"/>
    </xf>
    <xf numFmtId="164" fontId="55" fillId="5" borderId="21" xfId="8" applyNumberFormat="1" applyFont="1" applyFill="1" applyBorder="1" applyAlignment="1">
      <alignment horizontal="center"/>
    </xf>
    <xf numFmtId="164" fontId="55" fillId="5" borderId="21" xfId="5" applyNumberFormat="1" applyFont="1" applyFill="1" applyBorder="1" applyAlignment="1">
      <alignment horizontal="center"/>
    </xf>
    <xf numFmtId="9" fontId="54" fillId="5" borderId="21" xfId="8" applyFont="1" applyFill="1" applyBorder="1" applyAlignment="1">
      <alignment horizontal="center"/>
    </xf>
    <xf numFmtId="167" fontId="23" fillId="9" borderId="8" xfId="0" applyNumberFormat="1" applyFont="1" applyFill="1" applyBorder="1" applyAlignment="1">
      <alignment horizontal="center" vertical="center"/>
    </xf>
    <xf numFmtId="0" fontId="20" fillId="6" borderId="21" xfId="5" applyFont="1" applyFill="1" applyBorder="1" applyAlignment="1">
      <alignment horizontal="center" vertical="center" wrapText="1"/>
    </xf>
    <xf numFmtId="0" fontId="18" fillId="6" borderId="17" xfId="5" applyFont="1" applyFill="1" applyBorder="1" applyAlignment="1">
      <alignment horizontal="center" vertical="center" wrapText="1"/>
    </xf>
    <xf numFmtId="164" fontId="18" fillId="6" borderId="17" xfId="5" applyNumberFormat="1" applyFont="1" applyFill="1" applyBorder="1" applyAlignment="1">
      <alignment horizontal="center" vertical="center"/>
    </xf>
    <xf numFmtId="9" fontId="18" fillId="6" borderId="17" xfId="5" applyNumberFormat="1" applyFont="1" applyFill="1" applyBorder="1" applyAlignment="1">
      <alignment horizontal="center" vertical="center"/>
    </xf>
    <xf numFmtId="0" fontId="55" fillId="9" borderId="21" xfId="5" applyFont="1" applyFill="1" applyBorder="1" applyAlignment="1">
      <alignment horizontal="center" vertical="center" wrapText="1"/>
    </xf>
    <xf numFmtId="167" fontId="55" fillId="9" borderId="21" xfId="5" applyNumberFormat="1" applyFont="1" applyFill="1" applyBorder="1" applyAlignment="1">
      <alignment horizontal="center" vertical="center"/>
    </xf>
    <xf numFmtId="9" fontId="55" fillId="9" borderId="21" xfId="5" applyNumberFormat="1" applyFont="1" applyFill="1" applyBorder="1" applyAlignment="1">
      <alignment horizontal="center" vertical="center"/>
    </xf>
    <xf numFmtId="164" fontId="55" fillId="9" borderId="21" xfId="5" applyNumberFormat="1" applyFont="1" applyFill="1" applyBorder="1" applyAlignment="1">
      <alignment horizontal="center" vertical="center"/>
    </xf>
    <xf numFmtId="167" fontId="18" fillId="6" borderId="17" xfId="5" applyNumberFormat="1" applyFont="1" applyFill="1" applyBorder="1" applyAlignment="1">
      <alignment horizontal="center" vertical="center"/>
    </xf>
    <xf numFmtId="167" fontId="22" fillId="0" borderId="0" xfId="0" applyNumberFormat="1" applyFont="1"/>
    <xf numFmtId="9" fontId="22" fillId="0" borderId="0" xfId="1" applyNumberFormat="1" applyFont="1"/>
    <xf numFmtId="0" fontId="19" fillId="8" borderId="10" xfId="0" applyFont="1" applyFill="1" applyBorder="1" applyAlignment="1">
      <alignment vertical="center"/>
    </xf>
    <xf numFmtId="0" fontId="22" fillId="0" borderId="0" xfId="0" applyFont="1" applyAlignment="1">
      <alignment vertical="center"/>
    </xf>
    <xf numFmtId="0" fontId="22" fillId="8" borderId="10" xfId="0" applyFont="1" applyFill="1" applyBorder="1" applyAlignment="1">
      <alignment vertical="center"/>
    </xf>
    <xf numFmtId="2" fontId="20" fillId="9" borderId="3" xfId="0" applyNumberFormat="1" applyFont="1" applyFill="1" applyBorder="1" applyAlignment="1">
      <alignment horizontal="center" vertical="center"/>
    </xf>
    <xf numFmtId="0" fontId="20" fillId="9" borderId="3" xfId="0" applyFont="1" applyFill="1" applyBorder="1" applyAlignment="1">
      <alignment horizontal="center" vertical="center"/>
    </xf>
    <xf numFmtId="0" fontId="60" fillId="0" borderId="0" xfId="0" applyFont="1"/>
    <xf numFmtId="0" fontId="18" fillId="6" borderId="21" xfId="5" applyFont="1" applyFill="1" applyBorder="1" applyAlignment="1">
      <alignment horizontal="center" vertical="center" wrapText="1"/>
    </xf>
    <xf numFmtId="167" fontId="46" fillId="6" borderId="21" xfId="5" applyNumberFormat="1" applyFont="1" applyFill="1" applyBorder="1" applyAlignment="1">
      <alignment horizontal="center" vertical="center"/>
    </xf>
    <xf numFmtId="164" fontId="46" fillId="6" borderId="21" xfId="5" applyNumberFormat="1" applyFont="1" applyFill="1" applyBorder="1" applyAlignment="1">
      <alignment horizontal="center" vertical="center"/>
    </xf>
    <xf numFmtId="9" fontId="46" fillId="6" borderId="21" xfId="5" applyNumberFormat="1" applyFont="1" applyFill="1" applyBorder="1" applyAlignment="1">
      <alignment horizontal="center" vertical="center"/>
    </xf>
    <xf numFmtId="0" fontId="19" fillId="8" borderId="0" xfId="0" applyFont="1" applyFill="1" applyBorder="1" applyAlignment="1"/>
    <xf numFmtId="0" fontId="22" fillId="0" borderId="0" xfId="0" applyFont="1" applyBorder="1" applyAlignment="1">
      <alignment vertical="center"/>
    </xf>
    <xf numFmtId="0" fontId="59" fillId="8" borderId="0" xfId="0" applyFont="1" applyFill="1" applyBorder="1" applyAlignment="1"/>
    <xf numFmtId="0" fontId="62" fillId="0" borderId="0" xfId="10"/>
    <xf numFmtId="0" fontId="63" fillId="0" borderId="0" xfId="10" applyFont="1"/>
    <xf numFmtId="0" fontId="63" fillId="0" borderId="0" xfId="10" applyFont="1" applyAlignment="1">
      <alignment horizontal="center"/>
    </xf>
    <xf numFmtId="0" fontId="16" fillId="0" borderId="23" xfId="10" applyFont="1" applyBorder="1" applyAlignment="1">
      <alignment horizontal="center" vertical="top" wrapText="1"/>
    </xf>
    <xf numFmtId="0" fontId="68" fillId="0" borderId="24" xfId="10" applyFont="1" applyBorder="1" applyAlignment="1">
      <alignment horizontal="center" vertical="center" wrapText="1" readingOrder="2"/>
    </xf>
    <xf numFmtId="0" fontId="72" fillId="0" borderId="0" xfId="10" applyFont="1"/>
    <xf numFmtId="0" fontId="67" fillId="0" borderId="27" xfId="9" applyFont="1" applyBorder="1" applyAlignment="1">
      <alignment horizontal="center" vertical="center"/>
    </xf>
    <xf numFmtId="0" fontId="71" fillId="0" borderId="28" xfId="10" applyFont="1" applyBorder="1" applyAlignment="1">
      <alignment horizontal="center" vertical="center" wrapText="1" readingOrder="2"/>
    </xf>
    <xf numFmtId="0" fontId="61" fillId="0" borderId="0" xfId="9"/>
    <xf numFmtId="0" fontId="62" fillId="5" borderId="29" xfId="10" applyFill="1" applyBorder="1"/>
    <xf numFmtId="0" fontId="37" fillId="5" borderId="23" xfId="10" applyFont="1" applyFill="1" applyBorder="1" applyAlignment="1">
      <alignment horizontal="center"/>
    </xf>
    <xf numFmtId="0" fontId="62" fillId="5" borderId="30" xfId="10" applyFill="1" applyBorder="1"/>
    <xf numFmtId="0" fontId="37" fillId="5" borderId="27" xfId="10" applyFont="1" applyFill="1" applyBorder="1" applyAlignment="1">
      <alignment horizontal="center" wrapText="1"/>
    </xf>
    <xf numFmtId="0" fontId="62" fillId="5" borderId="25" xfId="10" applyFill="1" applyBorder="1"/>
    <xf numFmtId="0" fontId="73" fillId="5" borderId="25" xfId="10" applyFont="1" applyFill="1" applyBorder="1" applyAlignment="1">
      <alignment horizontal="center" wrapText="1"/>
    </xf>
    <xf numFmtId="0" fontId="56" fillId="5" borderId="25" xfId="10" applyFont="1" applyFill="1" applyBorder="1" applyAlignment="1">
      <alignment horizontal="center"/>
    </xf>
    <xf numFmtId="0" fontId="76" fillId="5" borderId="25" xfId="10" applyFont="1" applyFill="1" applyBorder="1" applyAlignment="1">
      <alignment horizontal="center"/>
    </xf>
    <xf numFmtId="0" fontId="77" fillId="0" borderId="0" xfId="10" applyFont="1" applyAlignment="1">
      <alignment horizontal="left"/>
    </xf>
    <xf numFmtId="0" fontId="79" fillId="5" borderId="25" xfId="11" applyFont="1" applyFill="1" applyBorder="1" applyAlignment="1">
      <alignment horizontal="center" vertical="center"/>
    </xf>
    <xf numFmtId="0" fontId="77" fillId="0" borderId="0" xfId="10" applyFont="1" applyAlignment="1">
      <alignment horizontal="center"/>
    </xf>
    <xf numFmtId="0" fontId="80" fillId="0" borderId="0" xfId="10" applyFont="1"/>
    <xf numFmtId="0" fontId="81" fillId="0" borderId="0" xfId="10" applyFont="1" applyAlignment="1">
      <alignment horizontal="left"/>
    </xf>
    <xf numFmtId="0" fontId="81" fillId="0" borderId="0" xfId="10" applyFont="1" applyAlignment="1">
      <alignment horizontal="center"/>
    </xf>
    <xf numFmtId="0" fontId="81" fillId="0" borderId="0" xfId="10" applyFont="1"/>
    <xf numFmtId="0" fontId="79" fillId="5" borderId="27" xfId="11" applyFont="1" applyFill="1" applyBorder="1" applyAlignment="1">
      <alignment horizontal="center" vertical="center"/>
    </xf>
    <xf numFmtId="0" fontId="39" fillId="5" borderId="0" xfId="0" applyFont="1" applyFill="1" applyBorder="1" applyAlignment="1">
      <alignment horizontal="center" vertical="center" wrapText="1"/>
    </xf>
    <xf numFmtId="0" fontId="22" fillId="0" borderId="0" xfId="0" applyFont="1" applyFill="1" applyBorder="1" applyAlignment="1">
      <alignment horizontal="center"/>
    </xf>
    <xf numFmtId="2" fontId="28" fillId="0" borderId="0" xfId="0" applyNumberFormat="1" applyFont="1" applyFill="1" applyBorder="1" applyAlignment="1">
      <alignment horizontal="left" vertical="center" indent="1"/>
    </xf>
    <xf numFmtId="4" fontId="28" fillId="0" borderId="0" xfId="0" applyNumberFormat="1" applyFont="1" applyFill="1" applyBorder="1" applyAlignment="1">
      <alignment horizontal="center" vertical="center"/>
    </xf>
    <xf numFmtId="168" fontId="43" fillId="0" borderId="0" xfId="0" applyNumberFormat="1" applyFont="1" applyFill="1" applyBorder="1" applyAlignment="1">
      <alignment horizontal="center" vertical="center" readingOrder="1"/>
    </xf>
    <xf numFmtId="0" fontId="22" fillId="0" borderId="0" xfId="0" applyFont="1" applyFill="1" applyBorder="1" applyAlignment="1">
      <alignment horizontal="right" indent="1"/>
    </xf>
    <xf numFmtId="0" fontId="22" fillId="5" borderId="0" xfId="0" applyFont="1" applyFill="1" applyBorder="1" applyAlignment="1">
      <alignment horizontal="center"/>
    </xf>
    <xf numFmtId="2" fontId="28" fillId="5" borderId="0" xfId="0" applyNumberFormat="1" applyFont="1" applyFill="1" applyBorder="1" applyAlignment="1">
      <alignment horizontal="left" vertical="center" indent="1"/>
    </xf>
    <xf numFmtId="4" fontId="28" fillId="5" borderId="0" xfId="0" applyNumberFormat="1" applyFont="1" applyFill="1" applyBorder="1" applyAlignment="1">
      <alignment horizontal="center" vertical="center"/>
    </xf>
    <xf numFmtId="168" fontId="43" fillId="5" borderId="0" xfId="0" applyNumberFormat="1" applyFont="1" applyFill="1" applyBorder="1" applyAlignment="1">
      <alignment horizontal="center" vertical="center" readingOrder="1"/>
    </xf>
    <xf numFmtId="0" fontId="22" fillId="5" borderId="0" xfId="0" applyFont="1" applyFill="1" applyBorder="1" applyAlignment="1">
      <alignment horizontal="right" indent="1"/>
    </xf>
    <xf numFmtId="44" fontId="21" fillId="0" borderId="0" xfId="2" applyFont="1" applyBorder="1"/>
    <xf numFmtId="4" fontId="45" fillId="8" borderId="0" xfId="0" applyNumberFormat="1" applyFont="1" applyFill="1" applyBorder="1" applyAlignment="1">
      <alignment horizontal="center" vertical="center"/>
    </xf>
    <xf numFmtId="168" fontId="45" fillId="8" borderId="0" xfId="0" applyNumberFormat="1" applyFont="1" applyFill="1" applyBorder="1" applyAlignment="1">
      <alignment horizontal="center" vertical="center"/>
    </xf>
    <xf numFmtId="44" fontId="28" fillId="0" borderId="0" xfId="2" applyFont="1" applyBorder="1" applyAlignment="1">
      <alignment horizontal="left" vertical="center" indent="1"/>
    </xf>
    <xf numFmtId="44" fontId="28" fillId="5" borderId="0" xfId="2" applyFont="1" applyFill="1" applyBorder="1" applyAlignment="1">
      <alignment horizontal="left" vertical="center" indent="1"/>
    </xf>
    <xf numFmtId="170" fontId="43" fillId="0" borderId="0" xfId="0" applyNumberFormat="1" applyFont="1" applyFill="1" applyBorder="1" applyAlignment="1">
      <alignment horizontal="center" vertical="center" readingOrder="1"/>
    </xf>
    <xf numFmtId="4" fontId="44" fillId="8" borderId="0" xfId="0" applyNumberFormat="1" applyFont="1" applyFill="1" applyBorder="1" applyAlignment="1">
      <alignment horizontal="center" vertical="center"/>
    </xf>
    <xf numFmtId="168" fontId="44" fillId="8" borderId="0" xfId="0" applyNumberFormat="1" applyFont="1" applyFill="1" applyBorder="1" applyAlignment="1">
      <alignment horizontal="center" vertical="center"/>
    </xf>
    <xf numFmtId="4" fontId="23" fillId="9" borderId="0" xfId="0" applyNumberFormat="1" applyFont="1" applyFill="1" applyBorder="1" applyAlignment="1">
      <alignment horizontal="center" vertical="center"/>
    </xf>
    <xf numFmtId="168" fontId="23" fillId="9" borderId="0" xfId="0" applyNumberFormat="1" applyFont="1" applyFill="1" applyBorder="1" applyAlignment="1">
      <alignment horizontal="center" vertical="center" readingOrder="1"/>
    </xf>
    <xf numFmtId="0" fontId="61" fillId="0" borderId="26" xfId="9" applyBorder="1" applyAlignment="1">
      <alignment horizontal="center" vertical="center"/>
    </xf>
    <xf numFmtId="0" fontId="61" fillId="0" borderId="25" xfId="9" applyBorder="1" applyAlignment="1">
      <alignment horizontal="center"/>
    </xf>
    <xf numFmtId="0" fontId="16" fillId="0" borderId="0" xfId="10" applyFont="1"/>
    <xf numFmtId="0" fontId="83" fillId="0" borderId="28" xfId="9" applyFont="1" applyFill="1" applyBorder="1" applyAlignment="1">
      <alignment vertical="center"/>
    </xf>
    <xf numFmtId="0" fontId="82" fillId="0" borderId="26" xfId="9" applyFont="1" applyFill="1" applyBorder="1" applyAlignment="1">
      <alignment vertical="center"/>
    </xf>
    <xf numFmtId="0" fontId="82" fillId="0" borderId="26" xfId="9" applyFont="1" applyFill="1" applyBorder="1" applyAlignment="1">
      <alignment horizontal="left" vertical="center"/>
    </xf>
    <xf numFmtId="0" fontId="59" fillId="10" borderId="31" xfId="0" applyFont="1" applyFill="1" applyBorder="1" applyAlignment="1">
      <alignment horizontal="center" vertical="center" wrapText="1"/>
    </xf>
    <xf numFmtId="0" fontId="84" fillId="10" borderId="31" xfId="0" applyFont="1" applyFill="1" applyBorder="1" applyAlignment="1">
      <alignment horizontal="center" vertical="center" wrapText="1"/>
    </xf>
    <xf numFmtId="0" fontId="57" fillId="10" borderId="31" xfId="0" applyFont="1" applyFill="1" applyBorder="1" applyAlignment="1">
      <alignment horizontal="center" vertical="center" wrapText="1"/>
    </xf>
    <xf numFmtId="0" fontId="34" fillId="6" borderId="0" xfId="10" applyFont="1" applyFill="1" applyAlignment="1">
      <alignment horizontal="center"/>
    </xf>
    <xf numFmtId="0" fontId="34" fillId="6" borderId="0" xfId="10" applyFont="1" applyFill="1" applyAlignment="1">
      <alignment horizontal="center" vertical="top" wrapText="1"/>
    </xf>
    <xf numFmtId="0" fontId="34" fillId="6" borderId="0" xfId="10" applyFont="1" applyFill="1" applyAlignment="1">
      <alignment horizontal="center" vertical="top"/>
    </xf>
    <xf numFmtId="0" fontId="20" fillId="9" borderId="9" xfId="0" applyFont="1" applyFill="1" applyBorder="1" applyAlignment="1">
      <alignment horizontal="center" vertical="center"/>
    </xf>
    <xf numFmtId="0" fontId="20" fillId="9" borderId="0" xfId="0" applyFont="1" applyFill="1" applyBorder="1" applyAlignment="1">
      <alignment horizontal="center" vertical="center"/>
    </xf>
    <xf numFmtId="0" fontId="41" fillId="7" borderId="3" xfId="0" applyFont="1" applyFill="1" applyBorder="1" applyAlignment="1">
      <alignment horizontal="center" vertical="center"/>
    </xf>
    <xf numFmtId="0" fontId="34" fillId="9" borderId="7"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46" fillId="9" borderId="22" xfId="0" applyFont="1" applyFill="1" applyBorder="1" applyAlignment="1">
      <alignment horizontal="center" vertical="center" wrapText="1"/>
    </xf>
    <xf numFmtId="0" fontId="46" fillId="9" borderId="6" xfId="0" applyFont="1" applyFill="1" applyBorder="1" applyAlignment="1">
      <alignment horizontal="center" vertical="center" wrapText="1"/>
    </xf>
    <xf numFmtId="0" fontId="40" fillId="9" borderId="4" xfId="0" applyFont="1" applyFill="1" applyBorder="1" applyAlignment="1">
      <alignment horizontal="center" vertical="center"/>
    </xf>
    <xf numFmtId="0" fontId="40" fillId="9" borderId="5" xfId="0" applyFont="1" applyFill="1" applyBorder="1" applyAlignment="1">
      <alignment horizontal="center" vertical="center"/>
    </xf>
    <xf numFmtId="0" fontId="7" fillId="4" borderId="0" xfId="0" applyFont="1" applyFill="1" applyAlignment="1">
      <alignment horizontal="center" vertical="center" wrapText="1" readingOrder="2"/>
    </xf>
    <xf numFmtId="0" fontId="11" fillId="6" borderId="2" xfId="0" applyFont="1" applyFill="1" applyBorder="1" applyAlignment="1">
      <alignment horizontal="center"/>
    </xf>
    <xf numFmtId="0" fontId="4" fillId="4"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18" fillId="9" borderId="6" xfId="0" applyFont="1" applyFill="1" applyBorder="1" applyAlignment="1">
      <alignment horizontal="center" vertical="top" wrapText="1"/>
    </xf>
    <xf numFmtId="0" fontId="20" fillId="9" borderId="3" xfId="0" applyFont="1" applyFill="1" applyBorder="1" applyAlignment="1">
      <alignment horizontal="center" vertical="center"/>
    </xf>
    <xf numFmtId="0" fontId="24" fillId="5" borderId="3"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44" fontId="45" fillId="8" borderId="0" xfId="2" applyFont="1" applyFill="1" applyBorder="1" applyAlignment="1">
      <alignment horizontal="center"/>
    </xf>
    <xf numFmtId="0" fontId="44" fillId="8" borderId="0" xfId="0" applyFont="1" applyFill="1" applyBorder="1" applyAlignment="1">
      <alignment horizontal="center" vertical="center"/>
    </xf>
    <xf numFmtId="0" fontId="23" fillId="9" borderId="0" xfId="0" applyFont="1" applyFill="1" applyBorder="1" applyAlignment="1">
      <alignment horizontal="center" vertical="center"/>
    </xf>
    <xf numFmtId="0" fontId="55" fillId="5" borderId="18" xfId="5" applyFont="1" applyFill="1" applyBorder="1" applyAlignment="1">
      <alignment horizontal="center" vertical="center"/>
    </xf>
    <xf numFmtId="0" fontId="55" fillId="5" borderId="19" xfId="5" applyFont="1" applyFill="1" applyBorder="1" applyAlignment="1">
      <alignment horizontal="center" vertical="center"/>
    </xf>
    <xf numFmtId="0" fontId="55" fillId="5" borderId="20" xfId="5" applyFont="1" applyFill="1" applyBorder="1" applyAlignment="1">
      <alignment horizontal="center" vertical="center"/>
    </xf>
    <xf numFmtId="0" fontId="56" fillId="5" borderId="14" xfId="5" applyFont="1" applyFill="1" applyBorder="1" applyAlignment="1">
      <alignment horizontal="center" vertical="center"/>
    </xf>
    <xf numFmtId="0" fontId="56" fillId="5" borderId="15" xfId="5" applyFont="1" applyFill="1" applyBorder="1" applyAlignment="1">
      <alignment horizontal="center" vertical="center"/>
    </xf>
    <xf numFmtId="0" fontId="56" fillId="5" borderId="16" xfId="5" applyFont="1" applyFill="1" applyBorder="1" applyAlignment="1">
      <alignment horizontal="center" vertical="center"/>
    </xf>
    <xf numFmtId="0" fontId="58" fillId="9" borderId="0" xfId="6" applyFont="1" applyFill="1" applyAlignment="1">
      <alignment horizontal="center" vertical="center" wrapText="1" readingOrder="2"/>
    </xf>
    <xf numFmtId="0" fontId="34" fillId="9" borderId="0" xfId="6" applyFont="1" applyFill="1" applyAlignment="1">
      <alignment horizontal="center" vertical="center" wrapText="1"/>
    </xf>
    <xf numFmtId="0" fontId="24" fillId="5" borderId="11" xfId="5" applyFont="1" applyFill="1" applyBorder="1" applyAlignment="1">
      <alignment horizontal="center" vertical="center" wrapText="1"/>
    </xf>
    <xf numFmtId="0" fontId="24" fillId="5" borderId="13" xfId="5" applyFont="1" applyFill="1" applyBorder="1" applyAlignment="1">
      <alignment horizontal="center" vertical="center"/>
    </xf>
    <xf numFmtId="0" fontId="57" fillId="5" borderId="12" xfId="6" applyFont="1" applyFill="1" applyBorder="1" applyAlignment="1">
      <alignment horizontal="center" vertical="center" wrapText="1"/>
    </xf>
    <xf numFmtId="0" fontId="24" fillId="5" borderId="11" xfId="5" applyFont="1" applyFill="1" applyBorder="1" applyAlignment="1">
      <alignment horizontal="center" vertical="center"/>
    </xf>
  </cellXfs>
  <cellStyles count="12">
    <cellStyle name="Comma 2" xfId="4" xr:uid="{00000000-0005-0000-0000-000000000000}"/>
    <cellStyle name="Currency" xfId="2" builtinId="4"/>
    <cellStyle name="Hyperlink" xfId="9" builtinId="8"/>
    <cellStyle name="Hyperlink 2" xfId="11" xr:uid="{E1647941-CA15-44DC-B9C6-E15DA06C6F07}"/>
    <cellStyle name="Normal" xfId="0" builtinId="0"/>
    <cellStyle name="Normal 2" xfId="3" xr:uid="{00000000-0005-0000-0000-000003000000}"/>
    <cellStyle name="Normal 2 2 2" xfId="6" xr:uid="{9BD068CF-8FA0-4863-B956-05DEAAF4EDCC}"/>
    <cellStyle name="Normal 2 3" xfId="7" xr:uid="{BA455386-A679-4DCB-8803-5E5B97F8ADEA}"/>
    <cellStyle name="Normal 3" xfId="5" xr:uid="{F96A0936-A1CC-4B7B-AA24-79399C01BEAE}"/>
    <cellStyle name="Normal 3 2" xfId="10" xr:uid="{84DAE243-79D1-4722-97EF-15A3F211547E}"/>
    <cellStyle name="Percent" xfId="1" builtinId="5"/>
    <cellStyle name="Percent 2 2" xfId="8" xr:uid="{FA83DECE-CD36-4D9C-ADE6-BDB78C8E015F}"/>
  </cellStyles>
  <dxfs count="0"/>
  <tableStyles count="0" defaultTableStyle="TableStyleMedium2" defaultPivotStyle="PivotStyleLight16"/>
  <colors>
    <mruColors>
      <color rgb="FF996600"/>
      <color rgb="FFB34645"/>
      <color rgb="FF73451F"/>
      <color rgb="FFFDCFD8"/>
      <color rgb="FFFB9FB1"/>
      <color rgb="FFF85272"/>
      <color rgb="FFFA7A92"/>
      <color rgb="FFF96783"/>
      <color rgb="FFF94D6E"/>
      <color rgb="FFED0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5.6894888949843569E-2"/>
          <c:y val="0.20624213663357852"/>
          <c:w val="0.89603018868990247"/>
          <c:h val="0.79110368529809705"/>
        </c:manualLayout>
      </c:layout>
      <c:ofPieChart>
        <c:ofPieType val="pie"/>
        <c:varyColors val="1"/>
        <c:ser>
          <c:idx val="0"/>
          <c:order val="0"/>
          <c:tx>
            <c:strRef>
              <c:f>'ج26 ش 18'!$N$43</c:f>
              <c:strCache>
                <c:ptCount val="1"/>
              </c:strCache>
            </c:strRef>
          </c:tx>
          <c:spPr>
            <a:ln>
              <a:noFill/>
            </a:ln>
          </c:spPr>
          <c:explosion val="8"/>
          <c:dPt>
            <c:idx val="0"/>
            <c:bubble3D val="0"/>
            <c:spPr>
              <a:solidFill>
                <a:srgbClr val="FFFF99"/>
              </a:soli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1-608D-4921-B996-ECA2556672CC}"/>
              </c:ext>
            </c:extLst>
          </c:dPt>
          <c:dPt>
            <c:idx val="1"/>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3-608D-4921-B996-ECA2556672C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5-608D-4921-B996-ECA2556672CC}"/>
              </c:ext>
            </c:extLst>
          </c:dPt>
          <c:dPt>
            <c:idx val="3"/>
            <c:bubble3D val="0"/>
            <c:spPr>
              <a:solidFill>
                <a:schemeClr val="accent2">
                  <a:lumMod val="60000"/>
                  <a:lumOff val="40000"/>
                </a:schemeClr>
              </a:soli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7-608D-4921-B996-ECA2556672CC}"/>
              </c:ext>
            </c:extLst>
          </c:dPt>
          <c:dPt>
            <c:idx val="4"/>
            <c:bubble3D val="0"/>
            <c:spPr>
              <a:solidFill>
                <a:srgbClr val="ECEA9C"/>
              </a:soli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9-608D-4921-B996-ECA2556672CC}"/>
              </c:ext>
            </c:extLst>
          </c:dPt>
          <c:dPt>
            <c:idx val="5"/>
            <c:bubble3D val="0"/>
            <c:spPr>
              <a:solidFill>
                <a:schemeClr val="accent6">
                  <a:lumMod val="60000"/>
                  <a:lumOff val="40000"/>
                </a:schemeClr>
              </a:solidFill>
              <a:ln w="9525" cap="flat" cmpd="sng" algn="ctr">
                <a:no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B-608D-4921-B996-ECA2556672CC}"/>
              </c:ext>
            </c:extLst>
          </c:dPt>
          <c:dPt>
            <c:idx val="6"/>
            <c:bubble3D val="0"/>
            <c:spPr>
              <a:solidFill>
                <a:schemeClr val="bg2">
                  <a:lumMod val="90000"/>
                </a:schemeClr>
              </a:solidFill>
              <a:ln>
                <a:noFill/>
              </a:ln>
            </c:spPr>
            <c:extLst>
              <c:ext xmlns:c16="http://schemas.microsoft.com/office/drawing/2014/chart" uri="{C3380CC4-5D6E-409C-BE32-E72D297353CC}">
                <c16:uniqueId val="{0000000D-608D-4921-B996-ECA2556672CC}"/>
              </c:ext>
            </c:extLst>
          </c:dPt>
          <c:dPt>
            <c:idx val="7"/>
            <c:bubble3D val="0"/>
            <c:spPr>
              <a:solidFill>
                <a:schemeClr val="accent4">
                  <a:lumMod val="60000"/>
                  <a:lumOff val="40000"/>
                </a:schemeClr>
              </a:solidFill>
              <a:ln>
                <a:noFill/>
              </a:ln>
            </c:spPr>
            <c:extLst>
              <c:ext xmlns:c16="http://schemas.microsoft.com/office/drawing/2014/chart" uri="{C3380CC4-5D6E-409C-BE32-E72D297353CC}">
                <c16:uniqueId val="{0000000F-608D-4921-B996-ECA2556672CC}"/>
              </c:ext>
            </c:extLst>
          </c:dPt>
          <c:dPt>
            <c:idx val="8"/>
            <c:bubble3D val="0"/>
            <c:spPr>
              <a:solidFill>
                <a:schemeClr val="accent5">
                  <a:lumMod val="75000"/>
                </a:schemeClr>
              </a:solidFill>
              <a:ln>
                <a:noFill/>
              </a:ln>
            </c:spPr>
            <c:extLst>
              <c:ext xmlns:c16="http://schemas.microsoft.com/office/drawing/2014/chart" uri="{C3380CC4-5D6E-409C-BE32-E72D297353CC}">
                <c16:uniqueId val="{00000011-608D-4921-B996-ECA2556672CC}"/>
              </c:ext>
            </c:extLst>
          </c:dPt>
          <c:dPt>
            <c:idx val="9"/>
            <c:bubble3D val="0"/>
            <c:spPr>
              <a:solidFill>
                <a:schemeClr val="bg2">
                  <a:lumMod val="75000"/>
                </a:schemeClr>
              </a:solidFill>
              <a:ln>
                <a:noFill/>
              </a:ln>
            </c:spPr>
            <c:extLst>
              <c:ext xmlns:c16="http://schemas.microsoft.com/office/drawing/2014/chart" uri="{C3380CC4-5D6E-409C-BE32-E72D297353CC}">
                <c16:uniqueId val="{00000013-608D-4921-B996-ECA2556672CC}"/>
              </c:ext>
            </c:extLst>
          </c:dPt>
          <c:dPt>
            <c:idx val="10"/>
            <c:bubble3D val="0"/>
            <c:spPr>
              <a:solidFill>
                <a:schemeClr val="bg2">
                  <a:lumMod val="50000"/>
                </a:schemeClr>
              </a:solidFill>
              <a:ln>
                <a:noFill/>
              </a:ln>
            </c:spPr>
            <c:extLst>
              <c:ext xmlns:c16="http://schemas.microsoft.com/office/drawing/2014/chart" uri="{C3380CC4-5D6E-409C-BE32-E72D297353CC}">
                <c16:uniqueId val="{00000015-608D-4921-B996-ECA2556672CC}"/>
              </c:ext>
            </c:extLst>
          </c:dPt>
          <c:dPt>
            <c:idx val="11"/>
            <c:bubble3D val="0"/>
            <c:spPr>
              <a:solidFill>
                <a:schemeClr val="tx1">
                  <a:lumMod val="65000"/>
                  <a:lumOff val="35000"/>
                </a:schemeClr>
              </a:solidFill>
              <a:ln>
                <a:noFill/>
              </a:ln>
            </c:spPr>
            <c:extLst>
              <c:ext xmlns:c16="http://schemas.microsoft.com/office/drawing/2014/chart" uri="{C3380CC4-5D6E-409C-BE32-E72D297353CC}">
                <c16:uniqueId val="{00000017-608D-4921-B996-ECA2556672CC}"/>
              </c:ext>
            </c:extLst>
          </c:dPt>
          <c:dPt>
            <c:idx val="12"/>
            <c:bubble3D val="0"/>
            <c:spPr>
              <a:solidFill>
                <a:srgbClr val="92D050"/>
              </a:solidFill>
              <a:ln>
                <a:noFill/>
              </a:ln>
            </c:spPr>
            <c:extLst>
              <c:ext xmlns:c16="http://schemas.microsoft.com/office/drawing/2014/chart" uri="{C3380CC4-5D6E-409C-BE32-E72D297353CC}">
                <c16:uniqueId val="{00000019-608D-4921-B996-ECA2556672CC}"/>
              </c:ext>
            </c:extLst>
          </c:dPt>
          <c:dPt>
            <c:idx val="13"/>
            <c:bubble3D val="0"/>
            <c:spPr>
              <a:solidFill>
                <a:schemeClr val="bg2">
                  <a:lumMod val="75000"/>
                </a:schemeClr>
              </a:solidFill>
              <a:ln>
                <a:noFill/>
              </a:ln>
            </c:spPr>
            <c:extLst>
              <c:ext xmlns:c16="http://schemas.microsoft.com/office/drawing/2014/chart" uri="{C3380CC4-5D6E-409C-BE32-E72D297353CC}">
                <c16:uniqueId val="{0000001B-608D-4921-B996-ECA2556672CC}"/>
              </c:ext>
            </c:extLst>
          </c:dPt>
          <c:dPt>
            <c:idx val="14"/>
            <c:bubble3D val="0"/>
            <c:spPr>
              <a:solidFill>
                <a:schemeClr val="accent2">
                  <a:lumMod val="75000"/>
                </a:schemeClr>
              </a:solidFill>
              <a:ln>
                <a:noFill/>
              </a:ln>
            </c:spPr>
            <c:extLst>
              <c:ext xmlns:c16="http://schemas.microsoft.com/office/drawing/2014/chart" uri="{C3380CC4-5D6E-409C-BE32-E72D297353CC}">
                <c16:uniqueId val="{0000001D-608D-4921-B996-ECA2556672CC}"/>
              </c:ext>
            </c:extLst>
          </c:dPt>
          <c:dPt>
            <c:idx val="15"/>
            <c:bubble3D val="0"/>
            <c:spPr>
              <a:solidFill>
                <a:schemeClr val="bg2">
                  <a:lumMod val="10000"/>
                </a:schemeClr>
              </a:solidFill>
              <a:ln>
                <a:noFill/>
              </a:ln>
            </c:spPr>
            <c:extLst>
              <c:ext xmlns:c16="http://schemas.microsoft.com/office/drawing/2014/chart" uri="{C3380CC4-5D6E-409C-BE32-E72D297353CC}">
                <c16:uniqueId val="{0000001F-608D-4921-B996-ECA2556672CC}"/>
              </c:ext>
            </c:extLst>
          </c:dPt>
          <c:dPt>
            <c:idx val="16"/>
            <c:bubble3D val="0"/>
            <c:extLst>
              <c:ext xmlns:c16="http://schemas.microsoft.com/office/drawing/2014/chart" uri="{C3380CC4-5D6E-409C-BE32-E72D297353CC}">
                <c16:uniqueId val="{00000020-608D-4921-B996-ECA2556672CC}"/>
              </c:ext>
            </c:extLst>
          </c:dPt>
          <c:dPt>
            <c:idx val="17"/>
            <c:bubble3D val="0"/>
            <c:extLst>
              <c:ext xmlns:c16="http://schemas.microsoft.com/office/drawing/2014/chart" uri="{C3380CC4-5D6E-409C-BE32-E72D297353CC}">
                <c16:uniqueId val="{00000021-608D-4921-B996-ECA2556672CC}"/>
              </c:ext>
            </c:extLst>
          </c:dPt>
          <c:dPt>
            <c:idx val="18"/>
            <c:bubble3D val="0"/>
            <c:spPr>
              <a:solidFill>
                <a:schemeClr val="accent5">
                  <a:lumMod val="60000"/>
                  <a:lumOff val="40000"/>
                </a:schemeClr>
              </a:solidFill>
              <a:ln>
                <a:noFill/>
              </a:ln>
            </c:spPr>
            <c:extLst>
              <c:ext xmlns:c16="http://schemas.microsoft.com/office/drawing/2014/chart" uri="{C3380CC4-5D6E-409C-BE32-E72D297353CC}">
                <c16:uniqueId val="{00000023-608D-4921-B996-ECA2556672CC}"/>
              </c:ext>
            </c:extLst>
          </c:dPt>
          <c:dPt>
            <c:idx val="19"/>
            <c:bubble3D val="0"/>
            <c:spPr>
              <a:solidFill>
                <a:schemeClr val="tx2">
                  <a:lumMod val="60000"/>
                  <a:lumOff val="40000"/>
                </a:schemeClr>
              </a:solidFill>
              <a:ln>
                <a:noFill/>
              </a:ln>
            </c:spPr>
            <c:extLst>
              <c:ext xmlns:c16="http://schemas.microsoft.com/office/drawing/2014/chart" uri="{C3380CC4-5D6E-409C-BE32-E72D297353CC}">
                <c16:uniqueId val="{00000025-608D-4921-B996-ECA2556672CC}"/>
              </c:ext>
            </c:extLst>
          </c:dPt>
          <c:dPt>
            <c:idx val="20"/>
            <c:bubble3D val="0"/>
            <c:spPr>
              <a:solidFill>
                <a:schemeClr val="bg2">
                  <a:lumMod val="75000"/>
                </a:schemeClr>
              </a:solidFill>
              <a:ln>
                <a:noFill/>
              </a:ln>
            </c:spPr>
            <c:extLst>
              <c:ext xmlns:c16="http://schemas.microsoft.com/office/drawing/2014/chart" uri="{C3380CC4-5D6E-409C-BE32-E72D297353CC}">
                <c16:uniqueId val="{00000027-608D-4921-B996-ECA2556672CC}"/>
              </c:ext>
            </c:extLst>
          </c:dPt>
          <c:dPt>
            <c:idx val="21"/>
            <c:bubble3D val="0"/>
            <c:spPr>
              <a:solidFill>
                <a:schemeClr val="tx2">
                  <a:lumMod val="20000"/>
                  <a:lumOff val="80000"/>
                </a:schemeClr>
              </a:solidFill>
              <a:ln>
                <a:noFill/>
              </a:ln>
            </c:spPr>
            <c:extLst>
              <c:ext xmlns:c16="http://schemas.microsoft.com/office/drawing/2014/chart" uri="{C3380CC4-5D6E-409C-BE32-E72D297353CC}">
                <c16:uniqueId val="{00000029-608D-4921-B996-ECA2556672CC}"/>
              </c:ext>
            </c:extLst>
          </c:dPt>
          <c:dPt>
            <c:idx val="22"/>
            <c:bubble3D val="0"/>
            <c:spPr>
              <a:solidFill>
                <a:schemeClr val="accent1">
                  <a:lumMod val="50000"/>
                </a:schemeClr>
              </a:solidFill>
              <a:ln>
                <a:noFill/>
              </a:ln>
            </c:spPr>
            <c:extLst>
              <c:ext xmlns:c16="http://schemas.microsoft.com/office/drawing/2014/chart" uri="{C3380CC4-5D6E-409C-BE32-E72D297353CC}">
                <c16:uniqueId val="{0000002B-608D-4921-B996-ECA2556672CC}"/>
              </c:ext>
            </c:extLst>
          </c:dPt>
          <c:dLbls>
            <c:dLbl>
              <c:idx val="0"/>
              <c:layout>
                <c:manualLayout>
                  <c:x val="-5.5416711388852451E-2"/>
                  <c:y val="-0.1130965735416809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08D-4921-B996-ECA2556672CC}"/>
                </c:ext>
              </c:extLst>
            </c:dLbl>
            <c:dLbl>
              <c:idx val="1"/>
              <c:layout>
                <c:manualLayout>
                  <c:x val="-1.4255604186791688E-2"/>
                  <c:y val="-9.068641113537902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08D-4921-B996-ECA2556672CC}"/>
                </c:ext>
              </c:extLst>
            </c:dLbl>
            <c:dLbl>
              <c:idx val="2"/>
              <c:layout>
                <c:manualLayout>
                  <c:x val="4.4072938903531263E-2"/>
                  <c:y val="-0.1167378506237943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08D-4921-B996-ECA2556672CC}"/>
                </c:ext>
              </c:extLst>
            </c:dLbl>
            <c:dLbl>
              <c:idx val="3"/>
              <c:layout>
                <c:manualLayout>
                  <c:x val="7.6312188683895638E-2"/>
                  <c:y val="-8.9242845632241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08D-4921-B996-ECA2556672CC}"/>
                </c:ext>
              </c:extLst>
            </c:dLbl>
            <c:dLbl>
              <c:idx val="4"/>
              <c:layout>
                <c:manualLayout>
                  <c:x val="8.0039912066244501E-2"/>
                  <c:y val="-3.12551395492721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08D-4921-B996-ECA2556672CC}"/>
                </c:ext>
              </c:extLst>
            </c:dLbl>
            <c:dLbl>
              <c:idx val="5"/>
              <c:layout>
                <c:manualLayout>
                  <c:x val="7.2700385207093529E-2"/>
                  <c:y val="9.22412327639384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08D-4921-B996-ECA2556672CC}"/>
                </c:ext>
              </c:extLst>
            </c:dLbl>
            <c:dLbl>
              <c:idx val="6"/>
              <c:layout>
                <c:manualLayout>
                  <c:x val="9.4234455562048555E-2"/>
                  <c:y val="5.54364165484618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08D-4921-B996-ECA2556672CC}"/>
                </c:ext>
              </c:extLst>
            </c:dLbl>
            <c:dLbl>
              <c:idx val="7"/>
              <c:layout>
                <c:manualLayout>
                  <c:x val="7.000624122948243E-2"/>
                  <c:y val="8.19469315192058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08D-4921-B996-ECA2556672CC}"/>
                </c:ext>
              </c:extLst>
            </c:dLbl>
            <c:dLbl>
              <c:idx val="8"/>
              <c:layout>
                <c:manualLayout>
                  <c:x val="5.963896276331429E-2"/>
                  <c:y val="0.100767183543122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08D-4921-B996-ECA2556672CC}"/>
                </c:ext>
              </c:extLst>
            </c:dLbl>
            <c:dLbl>
              <c:idx val="9"/>
              <c:layout>
                <c:manualLayout>
                  <c:x val="3.6214237158769723E-2"/>
                  <c:y val="0.1013886515066567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08D-4921-B996-ECA2556672CC}"/>
                </c:ext>
              </c:extLst>
            </c:dLbl>
            <c:dLbl>
              <c:idx val="10"/>
              <c:layout>
                <c:manualLayout>
                  <c:x val="-3.6097955645452574E-2"/>
                  <c:y val="-6.843736297668673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608D-4921-B996-ECA2556672CC}"/>
                </c:ext>
              </c:extLst>
            </c:dLbl>
            <c:dLbl>
              <c:idx val="11"/>
              <c:layout>
                <c:manualLayout>
                  <c:x val="-2.0255917551590456E-2"/>
                  <c:y val="-6.95937007874015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608D-4921-B996-ECA2556672CC}"/>
                </c:ext>
              </c:extLst>
            </c:dLbl>
            <c:dLbl>
              <c:idx val="12"/>
              <c:layout>
                <c:manualLayout>
                  <c:x val="1.6481934224596803E-2"/>
                  <c:y val="-8.433214306938834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08D-4921-B996-ECA2556672CC}"/>
                </c:ext>
              </c:extLst>
            </c:dLbl>
            <c:dLbl>
              <c:idx val="13"/>
              <c:layout>
                <c:manualLayout>
                  <c:x val="5.9737550337304664E-2"/>
                  <c:y val="-0.1014985255684082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608D-4921-B996-ECA2556672CC}"/>
                </c:ext>
              </c:extLst>
            </c:dLbl>
            <c:dLbl>
              <c:idx val="14"/>
              <c:layout>
                <c:manualLayout>
                  <c:x val="0.119401796042981"/>
                  <c:y val="-0.137885497867706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608D-4921-B996-ECA2556672CC}"/>
                </c:ext>
              </c:extLst>
            </c:dLbl>
            <c:dLbl>
              <c:idx val="15"/>
              <c:layout>
                <c:manualLayout>
                  <c:x val="0.21069118635039136"/>
                  <c:y val="-0.1507854498179591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608D-4921-B996-ECA2556672CC}"/>
                </c:ext>
              </c:extLst>
            </c:dLbl>
            <c:dLbl>
              <c:idx val="16"/>
              <c:layout>
                <c:manualLayout>
                  <c:x val="0.21820817084272498"/>
                  <c:y val="-8.630711205357616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608D-4921-B996-ECA2556672CC}"/>
                </c:ext>
              </c:extLst>
            </c:dLbl>
            <c:dLbl>
              <c:idx val="17"/>
              <c:layout>
                <c:manualLayout>
                  <c:x val="0.20751532663921596"/>
                  <c:y val="1.12172919561525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608D-4921-B996-ECA2556672CC}"/>
                </c:ext>
              </c:extLst>
            </c:dLbl>
            <c:dLbl>
              <c:idx val="18"/>
              <c:layout>
                <c:manualLayout>
                  <c:x val="2.9281786581890564E-2"/>
                  <c:y val="-0.15029520735584589"/>
                </c:manualLayout>
              </c:layout>
              <c:numFmt formatCode="0.0%" sourceLinked="0"/>
              <c:spPr/>
              <c:txPr>
                <a:bodyPr/>
                <a:lstStyle/>
                <a:p>
                  <a:pPr>
                    <a:defRPr sz="1200" b="1">
                      <a:solidFill>
                        <a:sysClr val="windowText" lastClr="000000"/>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3-608D-4921-B996-ECA2556672CC}"/>
                </c:ext>
              </c:extLst>
            </c:dLbl>
            <c:dLbl>
              <c:idx val="19"/>
              <c:layout>
                <c:manualLayout>
                  <c:x val="5.7202512146909239E-2"/>
                  <c:y val="0.13308669025822431"/>
                </c:manualLayout>
              </c:layout>
              <c:numFmt formatCode="0.0%" sourceLinked="0"/>
              <c:spPr/>
              <c:txPr>
                <a:bodyPr/>
                <a:lstStyle/>
                <a:p>
                  <a:pPr>
                    <a:defRPr sz="1200" b="1">
                      <a:solidFill>
                        <a:sysClr val="windowText" lastClr="000000"/>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608D-4921-B996-ECA2556672CC}"/>
                </c:ext>
              </c:extLst>
            </c:dLbl>
            <c:dLbl>
              <c:idx val="20"/>
              <c:layout>
                <c:manualLayout>
                  <c:x val="-4.7218279697244674E-2"/>
                  <c:y val="9.272206257618199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7-608D-4921-B996-ECA2556672CC}"/>
                </c:ext>
              </c:extLst>
            </c:dLbl>
            <c:dLbl>
              <c:idx val="21"/>
              <c:layout>
                <c:manualLayout>
                  <c:x val="-8.1519276637813914E-2"/>
                  <c:y val="-5.487383791017597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9-608D-4921-B996-ECA2556672CC}"/>
                </c:ext>
              </c:extLst>
            </c:dLbl>
            <c:dLbl>
              <c:idx val="22"/>
              <c:layout>
                <c:manualLayout>
                  <c:x val="-0.11927441897083511"/>
                  <c:y val="-1.2659856325288099E-2"/>
                </c:manualLayout>
              </c:layout>
              <c:tx>
                <c:rich>
                  <a:bodyPr/>
                  <a:lstStyle/>
                  <a:p>
                    <a:pPr>
                      <a:defRPr sz="1200" b="1">
                        <a:solidFill>
                          <a:schemeClr val="bg1"/>
                        </a:solidFill>
                      </a:defRPr>
                    </a:pPr>
                    <a:r>
                      <a:rPr lang="ar-KW" sz="1200">
                        <a:solidFill>
                          <a:schemeClr val="bg1"/>
                        </a:solidFill>
                      </a:rPr>
                      <a:t>أخرى
21.0%</a:t>
                    </a:r>
                    <a:endParaRPr lang="ar-KW">
                      <a:solidFill>
                        <a:schemeClr val="bg1"/>
                      </a:solidFill>
                    </a:endParaRPr>
                  </a:p>
                </c:rich>
              </c:tx>
              <c:numFmt formatCode="0.0%" sourceLinked="0"/>
              <c:spPr/>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2B-608D-4921-B996-ECA2556672CC}"/>
                </c:ext>
              </c:extLst>
            </c:dLbl>
            <c:dLbl>
              <c:idx val="23"/>
              <c:layout>
                <c:manualLayout>
                  <c:x val="-4.6847437455418911E-3"/>
                  <c:y val="0.1004621481138387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C-608D-4921-B996-ECA2556672CC}"/>
                </c:ext>
              </c:extLst>
            </c:dLbl>
            <c:dLbl>
              <c:idx val="24"/>
              <c:layout>
                <c:manualLayout>
                  <c:x val="-9.5919885939341282E-2"/>
                  <c:y val="-1.9739934468975691E-3"/>
                </c:manualLayout>
              </c:layout>
              <c:tx>
                <c:rich>
                  <a:bodyPr/>
                  <a:lstStyle/>
                  <a:p>
                    <a:pPr>
                      <a:defRPr sz="1200" b="1">
                        <a:solidFill>
                          <a:schemeClr val="bg1"/>
                        </a:solidFill>
                      </a:defRPr>
                    </a:pPr>
                    <a:r>
                      <a:rPr lang="ar-KW" sz="1200" b="1">
                        <a:solidFill>
                          <a:schemeClr val="bg1"/>
                        </a:solidFill>
                      </a:rPr>
                      <a:t>أخرى</a:t>
                    </a:r>
                    <a:r>
                      <a:rPr lang="en-US" sz="1200" b="1">
                        <a:solidFill>
                          <a:schemeClr val="bg1"/>
                        </a:solidFill>
                      </a:rPr>
                      <a:t>
19.0%</a:t>
                    </a:r>
                    <a:endParaRPr lang="en-US" sz="1050" b="1">
                      <a:solidFill>
                        <a:schemeClr val="bg1"/>
                      </a:solidFill>
                    </a:endParaRPr>
                  </a:p>
                </c:rich>
              </c:tx>
              <c:numFmt formatCode="0.0%" sourceLinked="0"/>
              <c:spPr/>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2D-608D-4921-B996-ECA2556672CC}"/>
                </c:ext>
              </c:extLst>
            </c:dLbl>
            <c:numFmt formatCode="0.0%" sourceLinked="0"/>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'ج26 ش 18'!$V$46:$V$67</c:f>
              <c:strCache>
                <c:ptCount val="22"/>
                <c:pt idx="0">
                  <c:v>السودان</c:v>
                </c:pt>
                <c:pt idx="1">
                  <c:v>مصر</c:v>
                </c:pt>
                <c:pt idx="2">
                  <c:v>الإمارات</c:v>
                </c:pt>
                <c:pt idx="3">
                  <c:v>السعودية</c:v>
                </c:pt>
                <c:pt idx="4">
                  <c:v>الجزائر</c:v>
                </c:pt>
                <c:pt idx="5">
                  <c:v>ليبيا</c:v>
                </c:pt>
                <c:pt idx="6">
                  <c:v>سورية</c:v>
                </c:pt>
                <c:pt idx="7">
                  <c:v>الأردن</c:v>
                </c:pt>
                <c:pt idx="8">
                  <c:v>لبنان</c:v>
                </c:pt>
                <c:pt idx="9">
                  <c:v>الكويت</c:v>
                </c:pt>
                <c:pt idx="10">
                  <c:v>تونس</c:v>
                </c:pt>
                <c:pt idx="11">
                  <c:v>المغرب</c:v>
                </c:pt>
                <c:pt idx="12">
                  <c:v>البحرين</c:v>
                </c:pt>
                <c:pt idx="13">
                  <c:v>قطر</c:v>
                </c:pt>
                <c:pt idx="14">
                  <c:v>اليمن</c:v>
                </c:pt>
                <c:pt idx="15">
                  <c:v>العراق</c:v>
                </c:pt>
                <c:pt idx="16">
                  <c:v>سلطنة عمان</c:v>
                </c:pt>
                <c:pt idx="17">
                  <c:v>موريتانيا</c:v>
                </c:pt>
                <c:pt idx="18">
                  <c:v>اوروبا</c:v>
                </c:pt>
                <c:pt idx="19">
                  <c:v>آسيا</c:v>
                </c:pt>
                <c:pt idx="20">
                  <c:v>أفريقيا</c:v>
                </c:pt>
                <c:pt idx="21">
                  <c:v>دول أخرى</c:v>
                </c:pt>
              </c:strCache>
            </c:strRef>
          </c:cat>
          <c:val>
            <c:numRef>
              <c:f>'ج26 ش 18'!$W$46:$W$67</c:f>
              <c:numCache>
                <c:formatCode>#,##0</c:formatCode>
                <c:ptCount val="22"/>
                <c:pt idx="0">
                  <c:v>887897.40700000001</c:v>
                </c:pt>
                <c:pt idx="1">
                  <c:v>775735.37078289478</c:v>
                </c:pt>
                <c:pt idx="2">
                  <c:v>774582.51540163159</c:v>
                </c:pt>
                <c:pt idx="3">
                  <c:v>662050.71131578938</c:v>
                </c:pt>
                <c:pt idx="4">
                  <c:v>631244.04744801973</c:v>
                </c:pt>
                <c:pt idx="5">
                  <c:v>585843.85100000002</c:v>
                </c:pt>
                <c:pt idx="6">
                  <c:v>582243.80200000003</c:v>
                </c:pt>
                <c:pt idx="7">
                  <c:v>431884.02849434211</c:v>
                </c:pt>
                <c:pt idx="8">
                  <c:v>416314.53081907891</c:v>
                </c:pt>
                <c:pt idx="9">
                  <c:v>392411.44758131576</c:v>
                </c:pt>
                <c:pt idx="10">
                  <c:v>331952.76469721051</c:v>
                </c:pt>
                <c:pt idx="11">
                  <c:v>269856.32010197366</c:v>
                </c:pt>
                <c:pt idx="12">
                  <c:v>230818.77861184211</c:v>
                </c:pt>
                <c:pt idx="13">
                  <c:v>225264.09155709072</c:v>
                </c:pt>
                <c:pt idx="14">
                  <c:v>205818.46799999999</c:v>
                </c:pt>
                <c:pt idx="15">
                  <c:v>181792.4939836</c:v>
                </c:pt>
                <c:pt idx="16">
                  <c:v>152205.56443421054</c:v>
                </c:pt>
                <c:pt idx="17">
                  <c:v>7674.6319999999996</c:v>
                </c:pt>
                <c:pt idx="18">
                  <c:v>802753.91718704603</c:v>
                </c:pt>
                <c:pt idx="19">
                  <c:v>668924.51077368413</c:v>
                </c:pt>
                <c:pt idx="20">
                  <c:v>138796.65144078946</c:v>
                </c:pt>
                <c:pt idx="21">
                  <c:v>449450.59628548025</c:v>
                </c:pt>
              </c:numCache>
            </c:numRef>
          </c:val>
          <c:extLst>
            <c:ext xmlns:c16="http://schemas.microsoft.com/office/drawing/2014/chart" uri="{C3380CC4-5D6E-409C-BE32-E72D297353CC}">
              <c16:uniqueId val="{0000002E-608D-4921-B996-ECA2556672CC}"/>
            </c:ext>
          </c:extLst>
        </c:ser>
        <c:dLbls>
          <c:showLegendKey val="0"/>
          <c:showVal val="0"/>
          <c:showCatName val="0"/>
          <c:showSerName val="0"/>
          <c:showPercent val="0"/>
          <c:showBubbleSize val="0"/>
          <c:showLeaderLines val="1"/>
        </c:dLbls>
        <c:gapWidth val="24"/>
        <c:splitType val="pos"/>
        <c:splitPos val="4"/>
        <c:secondPieSize val="55"/>
        <c:serLines>
          <c:spPr>
            <a:ln w="38100">
              <a:solidFill>
                <a:schemeClr val="tx2">
                  <a:lumMod val="75000"/>
                </a:schemeClr>
              </a:solidFill>
            </a:ln>
          </c:spPr>
        </c:serLines>
      </c:ofPieChart>
      <c:spPr>
        <a:solidFill>
          <a:schemeClr val="bg2"/>
        </a:solidFill>
      </c:spPr>
    </c:plotArea>
    <c:plotVisOnly val="1"/>
    <c:dispBlanksAs val="gap"/>
    <c:showDLblsOverMax val="0"/>
  </c:chart>
  <c:spPr>
    <a:solidFill>
      <a:schemeClr val="bg2"/>
    </a:solidFill>
    <a:ln w="12700" cap="flat" cmpd="sng" algn="ctr">
      <a:no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2</xdr:col>
      <xdr:colOff>5876925</xdr:colOff>
      <xdr:row>3</xdr:row>
      <xdr:rowOff>266700</xdr:rowOff>
    </xdr:from>
    <xdr:to>
      <xdr:col>2</xdr:col>
      <xdr:colOff>9372600</xdr:colOff>
      <xdr:row>11</xdr:row>
      <xdr:rowOff>390525</xdr:rowOff>
    </xdr:to>
    <xdr:pic>
      <xdr:nvPicPr>
        <xdr:cNvPr id="2" name="Picture 1">
          <a:extLst>
            <a:ext uri="{FF2B5EF4-FFF2-40B4-BE49-F238E27FC236}">
              <a16:creationId xmlns:a16="http://schemas.microsoft.com/office/drawing/2014/main" id="{55354876-F8FC-44EF-999C-038FB37271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00" y="923925"/>
          <a:ext cx="3495675" cy="2095500"/>
        </a:xfrm>
        <a:prstGeom prst="rect">
          <a:avLst/>
        </a:prstGeom>
      </xdr:spPr>
    </xdr:pic>
    <xdr:clientData/>
  </xdr:twoCellAnchor>
  <xdr:twoCellAnchor editAs="oneCell">
    <xdr:from>
      <xdr:col>2</xdr:col>
      <xdr:colOff>1047750</xdr:colOff>
      <xdr:row>3</xdr:row>
      <xdr:rowOff>123825</xdr:rowOff>
    </xdr:from>
    <xdr:to>
      <xdr:col>2</xdr:col>
      <xdr:colOff>2647950</xdr:colOff>
      <xdr:row>11</xdr:row>
      <xdr:rowOff>457200</xdr:rowOff>
    </xdr:to>
    <xdr:pic>
      <xdr:nvPicPr>
        <xdr:cNvPr id="3" name="Picture 2">
          <a:extLst>
            <a:ext uri="{FF2B5EF4-FFF2-40B4-BE49-F238E27FC236}">
              <a16:creationId xmlns:a16="http://schemas.microsoft.com/office/drawing/2014/main" id="{A851276B-E152-41BB-A106-0DC1CAC033E4}"/>
            </a:ext>
          </a:extLst>
        </xdr:cNvPr>
        <xdr:cNvPicPr>
          <a:picLocks noChangeAspect="1"/>
        </xdr:cNvPicPr>
      </xdr:nvPicPr>
      <xdr:blipFill>
        <a:blip xmlns:r="http://schemas.openxmlformats.org/officeDocument/2006/relationships" r:embed="rId2"/>
        <a:stretch>
          <a:fillRect/>
        </a:stretch>
      </xdr:blipFill>
      <xdr:spPr>
        <a:xfrm>
          <a:off x="1533525" y="781050"/>
          <a:ext cx="1600200" cy="230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123825</xdr:colOff>
      <xdr:row>1</xdr:row>
      <xdr:rowOff>38100</xdr:rowOff>
    </xdr:from>
    <xdr:to>
      <xdr:col>17</xdr:col>
      <xdr:colOff>590550</xdr:colOff>
      <xdr:row>1</xdr:row>
      <xdr:rowOff>522732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EECD77B-6C9F-4281-A812-18C022E68302}"/>
            </a:ext>
          </a:extLst>
        </xdr:cNvPr>
        <xdr:cNvSpPr/>
      </xdr:nvSpPr>
      <xdr:spPr>
        <a:xfrm>
          <a:off x="11820525" y="238125"/>
          <a:ext cx="466725" cy="48463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123825</xdr:colOff>
      <xdr:row>1</xdr:row>
      <xdr:rowOff>38100</xdr:rowOff>
    </xdr:from>
    <xdr:to>
      <xdr:col>22</xdr:col>
      <xdr:colOff>590550</xdr:colOff>
      <xdr:row>1</xdr:row>
      <xdr:rowOff>522732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C5ACD74-494F-4793-81EA-6AED9375B594}"/>
            </a:ext>
          </a:extLst>
        </xdr:cNvPr>
        <xdr:cNvSpPr/>
      </xdr:nvSpPr>
      <xdr:spPr>
        <a:xfrm>
          <a:off x="11820525" y="238125"/>
          <a:ext cx="466725" cy="48463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42</xdr:row>
      <xdr:rowOff>16645</xdr:rowOff>
    </xdr:from>
    <xdr:to>
      <xdr:col>11</xdr:col>
      <xdr:colOff>7753</xdr:colOff>
      <xdr:row>65</xdr:row>
      <xdr:rowOff>93054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123825</xdr:colOff>
      <xdr:row>3</xdr:row>
      <xdr:rowOff>38100</xdr:rowOff>
    </xdr:from>
    <xdr:to>
      <xdr:col>19</xdr:col>
      <xdr:colOff>590550</xdr:colOff>
      <xdr:row>3</xdr:row>
      <xdr:rowOff>522732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65F53E9-8689-40AF-B283-FD927133B51A}"/>
            </a:ext>
          </a:extLst>
        </xdr:cNvPr>
        <xdr:cNvSpPr/>
      </xdr:nvSpPr>
      <xdr:spPr>
        <a:xfrm>
          <a:off x="11820525" y="238125"/>
          <a:ext cx="466725" cy="48463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123825</xdr:colOff>
      <xdr:row>2</xdr:row>
      <xdr:rowOff>38100</xdr:rowOff>
    </xdr:from>
    <xdr:to>
      <xdr:col>10</xdr:col>
      <xdr:colOff>590550</xdr:colOff>
      <xdr:row>2</xdr:row>
      <xdr:rowOff>522732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6E371F4-2EED-4115-8D1E-172A597C82E3}"/>
            </a:ext>
          </a:extLst>
        </xdr:cNvPr>
        <xdr:cNvSpPr/>
      </xdr:nvSpPr>
      <xdr:spPr>
        <a:xfrm>
          <a:off x="11820525" y="238125"/>
          <a:ext cx="466725" cy="48463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123825</xdr:colOff>
      <xdr:row>2</xdr:row>
      <xdr:rowOff>38100</xdr:rowOff>
    </xdr:from>
    <xdr:to>
      <xdr:col>13</xdr:col>
      <xdr:colOff>590550</xdr:colOff>
      <xdr:row>2</xdr:row>
      <xdr:rowOff>522732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5EC9D4C-DD14-4F40-879D-8D891CEA8F47}"/>
            </a:ext>
          </a:extLst>
        </xdr:cNvPr>
        <xdr:cNvSpPr/>
      </xdr:nvSpPr>
      <xdr:spPr>
        <a:xfrm>
          <a:off x="11820525" y="238125"/>
          <a:ext cx="466725" cy="484632"/>
        </a:xfrm>
        <a:prstGeom prst="leftArrow">
          <a:avLst/>
        </a:prstGeom>
        <a:solidFill>
          <a:srgbClr val="99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haman.net/wp-content/uploads/2021/06/Annual-2020-E.pdf" TargetMode="External"/><Relationship Id="rId1" Type="http://schemas.openxmlformats.org/officeDocument/2006/relationships/hyperlink" Target="https://www.dhaman.net/wp-content/uploads/2021/06/Annual_Report-A_20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6118-C07D-4151-A239-24CC70C4465D}">
  <sheetPr>
    <tabColor theme="2" tint="-0.749992370372631"/>
  </sheetPr>
  <dimension ref="A4:U42"/>
  <sheetViews>
    <sheetView showGridLines="0" topLeftCell="B4" workbookViewId="0">
      <selection activeCell="F7" sqref="F7"/>
    </sheetView>
  </sheetViews>
  <sheetFormatPr defaultRowHeight="12.75" x14ac:dyDescent="0.2"/>
  <cols>
    <col min="1" max="1" width="3.7109375" style="146" hidden="1" customWidth="1"/>
    <col min="2" max="2" width="90" style="146" customWidth="1"/>
    <col min="3" max="3" width="95.28515625" style="146" customWidth="1"/>
    <col min="4" max="7" width="9.140625" style="146"/>
    <col min="8" max="8" width="24.140625" style="146" customWidth="1"/>
    <col min="9" max="16" width="9.140625" style="146"/>
    <col min="17" max="18" width="9.140625" style="146" customWidth="1"/>
    <col min="19" max="19" width="5" style="146" customWidth="1"/>
    <col min="20" max="21" width="9.140625" style="146" hidden="1" customWidth="1"/>
    <col min="22" max="22" width="14.7109375" style="146" customWidth="1"/>
    <col min="23" max="16384" width="9.140625" style="146"/>
  </cols>
  <sheetData>
    <row r="4" spans="1:14" ht="36" customHeight="1" x14ac:dyDescent="0.35">
      <c r="B4" s="201" t="s">
        <v>166</v>
      </c>
      <c r="C4" s="201"/>
      <c r="D4" s="147"/>
      <c r="E4" s="147"/>
      <c r="F4" s="147"/>
      <c r="G4" s="147"/>
      <c r="H4" s="147"/>
      <c r="I4" s="147"/>
      <c r="J4" s="147"/>
      <c r="K4" s="147"/>
      <c r="L4" s="147"/>
      <c r="M4" s="147"/>
      <c r="N4" s="147"/>
    </row>
    <row r="5" spans="1:14" ht="29.25" customHeight="1" x14ac:dyDescent="0.3">
      <c r="B5" s="202" t="s">
        <v>165</v>
      </c>
      <c r="C5" s="203"/>
      <c r="D5" s="147"/>
      <c r="E5" s="147"/>
      <c r="F5" s="147"/>
      <c r="G5" s="147"/>
      <c r="H5" s="147"/>
      <c r="I5" s="147"/>
      <c r="J5" s="147"/>
      <c r="K5" s="147"/>
      <c r="L5" s="147"/>
      <c r="M5" s="147"/>
      <c r="N5" s="147"/>
    </row>
    <row r="6" spans="1:14" ht="27" customHeight="1" thickBot="1" x14ac:dyDescent="0.35">
      <c r="A6" s="148"/>
      <c r="B6" s="148"/>
      <c r="C6" s="148"/>
      <c r="D6" s="148"/>
      <c r="E6" s="148"/>
      <c r="F6" s="148"/>
      <c r="G6" s="148"/>
      <c r="H6" s="148"/>
      <c r="I6" s="148"/>
      <c r="J6" s="148"/>
      <c r="K6" s="148"/>
      <c r="L6" s="148"/>
      <c r="M6" s="148"/>
      <c r="N6" s="148"/>
    </row>
    <row r="7" spans="1:14" ht="328.5" customHeight="1" x14ac:dyDescent="0.2">
      <c r="B7" s="149" t="s">
        <v>161</v>
      </c>
      <c r="C7" s="150" t="s">
        <v>159</v>
      </c>
    </row>
    <row r="8" spans="1:14" ht="31.5" customHeight="1" x14ac:dyDescent="0.25">
      <c r="B8" s="193" t="s">
        <v>162</v>
      </c>
      <c r="C8" s="192" t="s">
        <v>160</v>
      </c>
      <c r="D8" s="151"/>
    </row>
    <row r="9" spans="1:14" ht="104.25" customHeight="1" thickBot="1" x14ac:dyDescent="0.25">
      <c r="B9" s="152" t="s">
        <v>155</v>
      </c>
      <c r="C9" s="153" t="s">
        <v>156</v>
      </c>
    </row>
    <row r="10" spans="1:14" ht="15" x14ac:dyDescent="0.25">
      <c r="C10" s="154"/>
    </row>
    <row r="11" spans="1:14" ht="15" x14ac:dyDescent="0.25">
      <c r="C11" s="154"/>
    </row>
    <row r="12" spans="1:14" ht="15" x14ac:dyDescent="0.25">
      <c r="C12" s="154"/>
    </row>
    <row r="13" spans="1:14" ht="15" x14ac:dyDescent="0.25">
      <c r="C13" s="154"/>
    </row>
    <row r="14" spans="1:14" ht="15" x14ac:dyDescent="0.25">
      <c r="C14" s="154"/>
    </row>
    <row r="15" spans="1:14" ht="15" x14ac:dyDescent="0.25">
      <c r="C15" s="154"/>
    </row>
    <row r="16" spans="1:14" ht="15" x14ac:dyDescent="0.25">
      <c r="C16" s="154"/>
    </row>
    <row r="17" spans="3:3" ht="15" x14ac:dyDescent="0.25">
      <c r="C17" s="154"/>
    </row>
    <row r="18" spans="3:3" ht="15" x14ac:dyDescent="0.25">
      <c r="C18" s="154"/>
    </row>
    <row r="19" spans="3:3" ht="15" x14ac:dyDescent="0.25">
      <c r="C19" s="154"/>
    </row>
    <row r="20" spans="3:3" ht="15" x14ac:dyDescent="0.25">
      <c r="C20" s="154"/>
    </row>
    <row r="21" spans="3:3" ht="15" x14ac:dyDescent="0.25">
      <c r="C21" s="154"/>
    </row>
    <row r="22" spans="3:3" ht="15" x14ac:dyDescent="0.25">
      <c r="C22" s="154"/>
    </row>
    <row r="23" spans="3:3" ht="15" x14ac:dyDescent="0.25">
      <c r="C23" s="154"/>
    </row>
    <row r="24" spans="3:3" ht="15" x14ac:dyDescent="0.25">
      <c r="C24" s="154"/>
    </row>
    <row r="25" spans="3:3" ht="15" x14ac:dyDescent="0.25">
      <c r="C25" s="154"/>
    </row>
    <row r="26" spans="3:3" ht="15" x14ac:dyDescent="0.25">
      <c r="C26" s="154"/>
    </row>
    <row r="27" spans="3:3" ht="15" x14ac:dyDescent="0.25">
      <c r="C27" s="154"/>
    </row>
    <row r="28" spans="3:3" ht="15" x14ac:dyDescent="0.25">
      <c r="C28" s="154"/>
    </row>
    <row r="29" spans="3:3" ht="15" x14ac:dyDescent="0.25">
      <c r="C29" s="154"/>
    </row>
    <row r="30" spans="3:3" ht="15" x14ac:dyDescent="0.25">
      <c r="C30" s="154"/>
    </row>
    <row r="31" spans="3:3" ht="15" x14ac:dyDescent="0.25">
      <c r="C31" s="154"/>
    </row>
    <row r="32" spans="3:3" ht="15" x14ac:dyDescent="0.25">
      <c r="C32" s="154"/>
    </row>
    <row r="33" spans="3:3" ht="15" x14ac:dyDescent="0.25">
      <c r="C33" s="154"/>
    </row>
    <row r="34" spans="3:3" ht="15" x14ac:dyDescent="0.25">
      <c r="C34" s="154"/>
    </row>
    <row r="35" spans="3:3" ht="15" x14ac:dyDescent="0.25">
      <c r="C35" s="154"/>
    </row>
    <row r="36" spans="3:3" ht="15" x14ac:dyDescent="0.25">
      <c r="C36" s="154"/>
    </row>
    <row r="37" spans="3:3" ht="15" x14ac:dyDescent="0.25">
      <c r="C37" s="154"/>
    </row>
    <row r="38" spans="3:3" ht="15" x14ac:dyDescent="0.25">
      <c r="C38" s="154"/>
    </row>
    <row r="39" spans="3:3" ht="15" x14ac:dyDescent="0.25">
      <c r="C39" s="154"/>
    </row>
    <row r="40" spans="3:3" ht="15" x14ac:dyDescent="0.25">
      <c r="C40" s="154"/>
    </row>
    <row r="41" spans="3:3" ht="15" x14ac:dyDescent="0.25">
      <c r="C41" s="154"/>
    </row>
    <row r="42" spans="3:3" ht="15" x14ac:dyDescent="0.25">
      <c r="C42" s="154"/>
    </row>
  </sheetData>
  <mergeCells count="2">
    <mergeCell ref="B4:C4"/>
    <mergeCell ref="B5:C5"/>
  </mergeCells>
  <hyperlinks>
    <hyperlink ref="C8" r:id="rId1" xr:uid="{4F1B980E-185B-430B-85CB-F8DBB28DCB4E}"/>
    <hyperlink ref="B8" r:id="rId2" xr:uid="{C556073B-C7F8-4094-A7AA-6F2E31EB3FBF}"/>
  </hyperlinks>
  <printOptions horizontalCentered="1" verticalCentered="1"/>
  <pageMargins left="0" right="0" top="0" bottom="0" header="0" footer="0"/>
  <pageSetup paperSize="9"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363B-6A9C-420E-98E1-4B36FE9DBCD0}">
  <sheetPr>
    <tabColor theme="2" tint="-0.749992370372631"/>
  </sheetPr>
  <dimension ref="A1:U18"/>
  <sheetViews>
    <sheetView showGridLines="0" tabSelected="1" topLeftCell="B1" workbookViewId="0">
      <selection activeCell="E15" sqref="E15"/>
    </sheetView>
  </sheetViews>
  <sheetFormatPr defaultRowHeight="12.75" x14ac:dyDescent="0.2"/>
  <cols>
    <col min="1" max="1" width="3.7109375" style="146" hidden="1" customWidth="1"/>
    <col min="2" max="2" width="7.28515625" style="146" customWidth="1"/>
    <col min="3" max="3" width="142.42578125" style="146" bestFit="1" customWidth="1"/>
    <col min="4" max="7" width="9.140625" style="146"/>
    <col min="8" max="8" width="24.140625" style="146" customWidth="1"/>
    <col min="9" max="16" width="9.140625" style="146"/>
    <col min="17" max="18" width="9.140625" style="146" customWidth="1"/>
    <col min="19" max="19" width="5" style="146" customWidth="1"/>
    <col min="20" max="21" width="9.140625" style="146" hidden="1" customWidth="1"/>
    <col min="22" max="22" width="14.7109375" style="146" customWidth="1"/>
    <col min="23" max="16384" width="9.140625" style="146"/>
  </cols>
  <sheetData>
    <row r="1" spans="1:14" ht="13.5" thickBot="1" x14ac:dyDescent="0.25"/>
    <row r="2" spans="1:14" ht="18.75" x14ac:dyDescent="0.3">
      <c r="B2" s="155"/>
      <c r="C2" s="156" t="s">
        <v>163</v>
      </c>
    </row>
    <row r="3" spans="1:14" ht="19.5" thickBot="1" x14ac:dyDescent="0.35">
      <c r="B3" s="157"/>
      <c r="C3" s="158" t="s">
        <v>164</v>
      </c>
    </row>
    <row r="4" spans="1:14" ht="30.75" x14ac:dyDescent="0.25">
      <c r="B4" s="159"/>
      <c r="C4" s="160" t="s">
        <v>172</v>
      </c>
    </row>
    <row r="5" spans="1:14" x14ac:dyDescent="0.2">
      <c r="B5" s="159"/>
      <c r="C5" s="159"/>
    </row>
    <row r="6" spans="1:14" x14ac:dyDescent="0.2">
      <c r="B6" s="159"/>
      <c r="C6" s="159"/>
    </row>
    <row r="7" spans="1:14" ht="22.5" x14ac:dyDescent="0.3">
      <c r="B7" s="159"/>
      <c r="C7" s="161"/>
    </row>
    <row r="8" spans="1:14" ht="25.5" x14ac:dyDescent="0.35">
      <c r="B8" s="159"/>
      <c r="C8" s="162" t="s">
        <v>157</v>
      </c>
    </row>
    <row r="9" spans="1:14" ht="25.5" x14ac:dyDescent="0.35">
      <c r="B9" s="159"/>
      <c r="C9" s="162" t="s">
        <v>158</v>
      </c>
    </row>
    <row r="10" spans="1:14" x14ac:dyDescent="0.2">
      <c r="B10" s="159"/>
      <c r="C10" s="159"/>
    </row>
    <row r="11" spans="1:14" x14ac:dyDescent="0.2">
      <c r="B11" s="159"/>
      <c r="C11" s="159"/>
    </row>
    <row r="12" spans="1:14" ht="39.75" customHeight="1" x14ac:dyDescent="0.2">
      <c r="B12" s="159"/>
      <c r="C12" s="159"/>
    </row>
    <row r="13" spans="1:14" s="166" customFormat="1" ht="27" customHeight="1" x14ac:dyDescent="0.25">
      <c r="A13" s="163"/>
      <c r="B13" s="164">
        <v>1</v>
      </c>
      <c r="C13" s="196" t="s">
        <v>167</v>
      </c>
      <c r="D13" s="163"/>
      <c r="E13" s="163"/>
      <c r="F13" s="163"/>
      <c r="G13" s="165"/>
      <c r="H13" s="165"/>
      <c r="I13" s="165"/>
      <c r="J13" s="165"/>
      <c r="K13" s="165"/>
      <c r="L13" s="165"/>
      <c r="M13" s="165"/>
      <c r="N13" s="165"/>
    </row>
    <row r="14" spans="1:14" s="166" customFormat="1" ht="27" customHeight="1" x14ac:dyDescent="0.25">
      <c r="A14" s="163"/>
      <c r="B14" s="164">
        <v>2</v>
      </c>
      <c r="C14" s="196" t="s">
        <v>168</v>
      </c>
      <c r="D14" s="163"/>
      <c r="E14" s="163"/>
      <c r="F14" s="163"/>
      <c r="G14" s="165"/>
      <c r="H14" s="165"/>
      <c r="I14" s="165"/>
      <c r="J14" s="165"/>
      <c r="K14" s="165"/>
      <c r="L14" s="165"/>
      <c r="M14" s="165"/>
      <c r="N14" s="165"/>
    </row>
    <row r="15" spans="1:14" s="169" customFormat="1" ht="27" customHeight="1" x14ac:dyDescent="0.25">
      <c r="A15" s="167"/>
      <c r="B15" s="164">
        <v>3</v>
      </c>
      <c r="C15" s="196" t="s">
        <v>169</v>
      </c>
      <c r="D15" s="167"/>
      <c r="E15" s="167"/>
      <c r="F15" s="167"/>
      <c r="G15" s="168"/>
      <c r="H15" s="168"/>
      <c r="I15" s="168"/>
      <c r="J15" s="168"/>
      <c r="K15" s="168"/>
      <c r="L15" s="168"/>
      <c r="M15" s="168"/>
      <c r="N15" s="168"/>
    </row>
    <row r="16" spans="1:14" s="169" customFormat="1" ht="27" customHeight="1" x14ac:dyDescent="0.25">
      <c r="A16" s="167"/>
      <c r="B16" s="164">
        <v>4</v>
      </c>
      <c r="C16" s="197" t="s">
        <v>170</v>
      </c>
      <c r="D16" s="167"/>
      <c r="E16" s="167"/>
      <c r="F16" s="167"/>
      <c r="G16" s="168"/>
      <c r="H16" s="168"/>
      <c r="I16" s="168"/>
      <c r="J16" s="168"/>
      <c r="K16" s="168"/>
      <c r="L16" s="168"/>
      <c r="M16" s="168"/>
      <c r="N16" s="168"/>
    </row>
    <row r="17" spans="1:14" s="169" customFormat="1" ht="30.75" customHeight="1" thickBot="1" x14ac:dyDescent="0.3">
      <c r="A17" s="167"/>
      <c r="B17" s="170">
        <v>5</v>
      </c>
      <c r="C17" s="195" t="s">
        <v>171</v>
      </c>
      <c r="D17" s="167"/>
      <c r="E17" s="167"/>
      <c r="F17" s="167"/>
      <c r="G17" s="168"/>
      <c r="H17" s="168"/>
      <c r="I17" s="168"/>
      <c r="J17" s="168"/>
      <c r="K17" s="168"/>
      <c r="L17" s="168"/>
      <c r="M17" s="168"/>
      <c r="N17" s="168"/>
    </row>
    <row r="18" spans="1:14" x14ac:dyDescent="0.2">
      <c r="C18" s="194"/>
    </row>
  </sheetData>
  <hyperlinks>
    <hyperlink ref="C13" location="'Dhaman Global 2008-2020'!A1" display="Dhaman’s Operations 2008-2020 / تطور حجم عمليات المؤسسة 2008-2020" xr:uid="{4F863317-F54D-4D87-A7E0-74F175A3D1F4}"/>
    <hyperlink ref="C14" location="'Dhaman Ops- country as source'!A1" display="Dhaman’s operations in  Arab countries 2008-2020 - country as a source / تطور حجم عمليات المؤسسة في الدول العربية2008-2020   - الدولة كمصدر للسع والاستثمارات " xr:uid="{952B2C6B-2538-4564-A69F-C3603EBE2F63}"/>
    <hyperlink ref="C15" location="'Dhaman Ops- country as destinat'!A1" display="Dhaman’s operations in  Arab countries 2008-2020 - country as a destination / تطور حجم عمليات المؤسسة في الدول العربية2008-2020   - الدولة كوجهة للسع والاستثمارات " xr:uid="{02F2E077-838C-47F7-8601-3BBA9CA2D02A}"/>
    <hyperlink ref="C16" location="'Outstanding Commitments 2020 '!A1" display="الالتزامات  القائمة للمؤسسة في الدول العربية  لعام 2020/  Dhaman’s Outstanding Commitment in Aran countries-2020" xr:uid="{3D9BABB8-B875-42D8-B2F5-EF3F42B8B06F}"/>
    <hyperlink ref="C17" location="' Dhaman 1975-2020'!A1" display="Dhaman's Cumulative Operations 1975-2020 / عمليات المؤسسة التراكمية للفترة 1975-2020" xr:uid="{4323F683-F52D-4F76-922E-7C71C6F3529B}"/>
  </hyperlinks>
  <printOptions horizontalCentered="1" verticalCentered="1"/>
  <pageMargins left="0" right="0" top="0" bottom="0" header="0" footer="0"/>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pageSetUpPr fitToPage="1"/>
  </sheetPr>
  <dimension ref="B1:S33"/>
  <sheetViews>
    <sheetView showGridLines="0" zoomScaleNormal="100" workbookViewId="0">
      <selection activeCell="Q11" sqref="Q11"/>
    </sheetView>
  </sheetViews>
  <sheetFormatPr defaultRowHeight="15" x14ac:dyDescent="0.25"/>
  <cols>
    <col min="1" max="1" width="4.42578125" style="44" customWidth="1"/>
    <col min="2" max="2" width="23.7109375" style="44" customWidth="1"/>
    <col min="3" max="5" width="7.42578125" style="44" customWidth="1"/>
    <col min="6" max="14" width="9.140625" style="44" customWidth="1"/>
    <col min="15" max="15" width="11.42578125" style="44" customWidth="1"/>
    <col min="16" max="16" width="22.140625" style="44" customWidth="1"/>
    <col min="17" max="18" width="9.140625" style="44"/>
    <col min="19" max="19" width="14.42578125" style="44" bestFit="1" customWidth="1"/>
    <col min="20" max="16384" width="9.140625" style="44"/>
  </cols>
  <sheetData>
    <row r="1" spans="2:19" ht="15.75" thickBot="1" x14ac:dyDescent="0.3"/>
    <row r="2" spans="2:19" ht="42.75" customHeight="1" thickBot="1" x14ac:dyDescent="0.3">
      <c r="B2" s="205" t="s">
        <v>61</v>
      </c>
      <c r="C2" s="205"/>
      <c r="D2" s="205"/>
      <c r="E2" s="205"/>
      <c r="F2" s="205"/>
      <c r="G2" s="205"/>
      <c r="H2" s="205"/>
      <c r="I2" s="205"/>
      <c r="J2" s="205"/>
      <c r="K2" s="205"/>
      <c r="L2" s="205"/>
      <c r="M2" s="205"/>
      <c r="N2" s="205"/>
      <c r="O2" s="205"/>
      <c r="P2" s="205"/>
      <c r="S2" s="198" t="s">
        <v>173</v>
      </c>
    </row>
    <row r="3" spans="2:19" ht="26.25" customHeight="1" x14ac:dyDescent="0.25">
      <c r="B3" s="204" t="s">
        <v>133</v>
      </c>
      <c r="C3" s="204"/>
      <c r="D3" s="204"/>
      <c r="E3" s="204"/>
      <c r="F3" s="204"/>
      <c r="G3" s="204"/>
      <c r="H3" s="204"/>
      <c r="I3" s="204"/>
      <c r="J3" s="204"/>
      <c r="K3" s="204"/>
      <c r="L3" s="204"/>
      <c r="M3" s="204"/>
      <c r="N3" s="204"/>
      <c r="O3" s="204"/>
      <c r="P3" s="204"/>
    </row>
    <row r="4" spans="2:19" ht="29.25" customHeight="1" x14ac:dyDescent="0.25">
      <c r="B4" s="66" t="s">
        <v>64</v>
      </c>
      <c r="C4" s="66">
        <v>2008</v>
      </c>
      <c r="D4" s="66">
        <v>2009</v>
      </c>
      <c r="E4" s="66">
        <v>2010</v>
      </c>
      <c r="F4" s="66">
        <v>2011</v>
      </c>
      <c r="G4" s="66">
        <v>2012</v>
      </c>
      <c r="H4" s="66">
        <v>2013</v>
      </c>
      <c r="I4" s="66">
        <v>2014</v>
      </c>
      <c r="J4" s="66">
        <v>2015</v>
      </c>
      <c r="K4" s="66">
        <v>2016</v>
      </c>
      <c r="L4" s="66">
        <v>2017</v>
      </c>
      <c r="M4" s="66">
        <v>2018</v>
      </c>
      <c r="N4" s="66">
        <v>2019</v>
      </c>
      <c r="O4" s="66">
        <v>2020</v>
      </c>
      <c r="P4" s="66" t="s">
        <v>60</v>
      </c>
    </row>
    <row r="5" spans="2:19" ht="29.25" customHeight="1" x14ac:dyDescent="0.25">
      <c r="B5" s="56" t="s">
        <v>65</v>
      </c>
      <c r="C5" s="72">
        <v>626.4</v>
      </c>
      <c r="D5" s="72">
        <v>589.62</v>
      </c>
      <c r="E5" s="72">
        <v>768.11</v>
      </c>
      <c r="F5" s="72">
        <v>1138.6394210000001</v>
      </c>
      <c r="G5" s="72">
        <v>1528.0620260000001</v>
      </c>
      <c r="H5" s="72">
        <v>1276.9258559999998</v>
      </c>
      <c r="I5" s="72">
        <v>888.95</v>
      </c>
      <c r="J5" s="72">
        <v>970.43100000000004</v>
      </c>
      <c r="K5" s="72">
        <v>1145.5740960000001</v>
      </c>
      <c r="L5" s="72">
        <v>1176.99</v>
      </c>
      <c r="M5" s="72">
        <v>1466.483866</v>
      </c>
      <c r="N5" s="72">
        <v>1723.0396720000001</v>
      </c>
      <c r="O5" s="72">
        <v>1296.5</v>
      </c>
      <c r="P5" s="56" t="s">
        <v>58</v>
      </c>
    </row>
    <row r="6" spans="2:19" ht="29.25" customHeight="1" x14ac:dyDescent="0.25">
      <c r="B6" s="56" t="s">
        <v>66</v>
      </c>
      <c r="C6" s="72">
        <v>393.32</v>
      </c>
      <c r="D6" s="72">
        <v>111.25</v>
      </c>
      <c r="E6" s="72">
        <v>429.27</v>
      </c>
      <c r="F6" s="72">
        <v>302.17920900000001</v>
      </c>
      <c r="G6" s="72">
        <v>195.34261100000001</v>
      </c>
      <c r="H6" s="72">
        <v>233.12687299999999</v>
      </c>
      <c r="I6" s="72">
        <v>198.63</v>
      </c>
      <c r="J6" s="72">
        <v>156.62899999999999</v>
      </c>
      <c r="K6" s="72">
        <v>179.56</v>
      </c>
      <c r="L6" s="72">
        <v>226.590538541</v>
      </c>
      <c r="M6" s="72">
        <v>175.22967199999999</v>
      </c>
      <c r="N6" s="72">
        <v>110.896777</v>
      </c>
      <c r="O6" s="72">
        <v>120.64</v>
      </c>
      <c r="P6" s="56" t="s">
        <v>59</v>
      </c>
    </row>
    <row r="7" spans="2:19" ht="24.75" customHeight="1" x14ac:dyDescent="0.25">
      <c r="B7" s="67" t="s">
        <v>67</v>
      </c>
      <c r="C7" s="121">
        <f t="shared" ref="C7:I7" si="0">SUM(C5,C6)</f>
        <v>1019.72</v>
      </c>
      <c r="D7" s="121">
        <f t="shared" si="0"/>
        <v>700.87</v>
      </c>
      <c r="E7" s="121">
        <f t="shared" si="0"/>
        <v>1197.3800000000001</v>
      </c>
      <c r="F7" s="121">
        <f t="shared" si="0"/>
        <v>1440.8186300000002</v>
      </c>
      <c r="G7" s="121">
        <f t="shared" si="0"/>
        <v>1723.4046370000001</v>
      </c>
      <c r="H7" s="121">
        <f t="shared" si="0"/>
        <v>1510.0527289999998</v>
      </c>
      <c r="I7" s="121">
        <f t="shared" si="0"/>
        <v>1087.58</v>
      </c>
      <c r="J7" s="121">
        <f>SUM(J5:J6)</f>
        <v>1127.06</v>
      </c>
      <c r="K7" s="121">
        <f>SUM(K5:K6)</f>
        <v>1325.134096</v>
      </c>
      <c r="L7" s="121">
        <v>1403.58</v>
      </c>
      <c r="M7" s="121">
        <f>SUM(M5:M6)</f>
        <v>1641.713538</v>
      </c>
      <c r="N7" s="121">
        <f>SUM(N5:N6)</f>
        <v>1833.936449</v>
      </c>
      <c r="O7" s="121">
        <v>1417.18</v>
      </c>
      <c r="P7" s="67" t="s">
        <v>16</v>
      </c>
    </row>
    <row r="8" spans="2:19" x14ac:dyDescent="0.25">
      <c r="B8" s="134" t="s">
        <v>147</v>
      </c>
      <c r="C8" s="134"/>
      <c r="D8" s="134"/>
      <c r="E8" s="134"/>
      <c r="F8" s="134"/>
      <c r="G8" s="134"/>
      <c r="H8" s="134"/>
      <c r="I8" s="134"/>
      <c r="J8" s="134"/>
      <c r="K8" s="134"/>
      <c r="L8" s="134"/>
      <c r="M8" s="134"/>
      <c r="N8" s="134"/>
      <c r="O8" s="134"/>
      <c r="P8" s="134" t="s">
        <v>62</v>
      </c>
    </row>
    <row r="9" spans="2:19" x14ac:dyDescent="0.25">
      <c r="N9" s="62"/>
      <c r="O9" s="63"/>
    </row>
    <row r="10" spans="2:19" ht="40.5" customHeight="1" x14ac:dyDescent="0.25">
      <c r="N10" s="62"/>
      <c r="O10" s="63"/>
    </row>
    <row r="11" spans="2:19" ht="26.25" customHeight="1" x14ac:dyDescent="0.25"/>
    <row r="12" spans="2:19" x14ac:dyDescent="0.25">
      <c r="N12" s="61"/>
      <c r="O12" s="61"/>
    </row>
    <row r="18" spans="15:15" x14ac:dyDescent="0.25">
      <c r="O18" s="131"/>
    </row>
    <row r="19" spans="15:15" x14ac:dyDescent="0.25">
      <c r="O19" s="132"/>
    </row>
    <row r="23" spans="15:15" ht="15.75" customHeight="1" x14ac:dyDescent="0.25"/>
    <row r="31" spans="15:15" ht="12" customHeight="1" x14ac:dyDescent="0.25"/>
    <row r="32" spans="15:15" ht="40.5" customHeight="1" x14ac:dyDescent="0.25"/>
    <row r="33" ht="24.75" customHeight="1" x14ac:dyDescent="0.25"/>
  </sheetData>
  <mergeCells count="2">
    <mergeCell ref="B3:P3"/>
    <mergeCell ref="B2:P2"/>
  </mergeCells>
  <printOptions horizontalCentered="1" verticalCentered="1"/>
  <pageMargins left="0" right="0" top="0" bottom="0" header="0" footer="0"/>
  <pageSetup scale="83" orientation="landscape" r:id="rId1"/>
  <ignoredErrors>
    <ignoredError sqref="J7:K7 M7:N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B1:X45"/>
  <sheetViews>
    <sheetView zoomScale="69" zoomScaleNormal="69" workbookViewId="0">
      <selection activeCell="M24" sqref="M24"/>
    </sheetView>
  </sheetViews>
  <sheetFormatPr defaultRowHeight="15" x14ac:dyDescent="0.25"/>
  <cols>
    <col min="1" max="1" width="2.140625" customWidth="1"/>
    <col min="2" max="2" width="4.5703125" customWidth="1"/>
    <col min="3" max="3" width="19.5703125" customWidth="1"/>
    <col min="4" max="4" width="18.5703125" customWidth="1"/>
    <col min="5" max="17" width="12" customWidth="1"/>
    <col min="18" max="18" width="17.7109375" customWidth="1"/>
    <col min="19" max="19" width="4.7109375" customWidth="1"/>
    <col min="24" max="24" width="30.140625" bestFit="1" customWidth="1"/>
  </cols>
  <sheetData>
    <row r="1" spans="2:24" ht="38.25" customHeight="1" thickBot="1" x14ac:dyDescent="0.3">
      <c r="B1" s="207" t="s">
        <v>106</v>
      </c>
      <c r="C1" s="208"/>
      <c r="D1" s="208"/>
      <c r="E1" s="208"/>
      <c r="F1" s="208"/>
      <c r="G1" s="208"/>
      <c r="H1" s="208"/>
      <c r="I1" s="208"/>
      <c r="J1" s="208"/>
      <c r="K1" s="208"/>
      <c r="L1" s="208"/>
      <c r="M1" s="208"/>
      <c r="N1" s="208"/>
      <c r="O1" s="208"/>
      <c r="P1" s="208"/>
      <c r="Q1" s="208"/>
      <c r="R1" s="208"/>
      <c r="W1" s="44"/>
      <c r="X1" s="44"/>
    </row>
    <row r="2" spans="2:24" ht="54.75" customHeight="1" thickBot="1" x14ac:dyDescent="0.3">
      <c r="B2" s="209" t="s">
        <v>150</v>
      </c>
      <c r="C2" s="210"/>
      <c r="D2" s="210"/>
      <c r="E2" s="210"/>
      <c r="F2" s="210"/>
      <c r="G2" s="210"/>
      <c r="H2" s="210"/>
      <c r="I2" s="210"/>
      <c r="J2" s="210"/>
      <c r="K2" s="210"/>
      <c r="L2" s="210"/>
      <c r="M2" s="210"/>
      <c r="N2" s="210"/>
      <c r="O2" s="210"/>
      <c r="P2" s="210"/>
      <c r="Q2" s="210"/>
      <c r="R2" s="210"/>
      <c r="W2" s="44"/>
      <c r="X2" s="200" t="s">
        <v>173</v>
      </c>
    </row>
    <row r="3" spans="2:24" ht="36.75" customHeight="1" x14ac:dyDescent="0.25">
      <c r="B3" s="206" t="s">
        <v>0</v>
      </c>
      <c r="C3" s="206"/>
      <c r="D3" s="70" t="s">
        <v>85</v>
      </c>
      <c r="E3" s="70">
        <v>2008</v>
      </c>
      <c r="F3" s="70">
        <v>2009</v>
      </c>
      <c r="G3" s="70">
        <v>2010</v>
      </c>
      <c r="H3" s="70">
        <v>2011</v>
      </c>
      <c r="I3" s="70">
        <v>2012</v>
      </c>
      <c r="J3" s="70">
        <v>2013</v>
      </c>
      <c r="K3" s="70">
        <v>2014</v>
      </c>
      <c r="L3" s="70">
        <v>2015</v>
      </c>
      <c r="M3" s="70">
        <v>2016</v>
      </c>
      <c r="N3" s="70">
        <v>2017</v>
      </c>
      <c r="O3" s="70">
        <v>2018</v>
      </c>
      <c r="P3" s="70">
        <v>2019</v>
      </c>
      <c r="Q3" s="70">
        <v>2020</v>
      </c>
      <c r="R3" s="70" t="s">
        <v>149</v>
      </c>
      <c r="W3" s="44"/>
      <c r="X3" s="44"/>
    </row>
    <row r="4" spans="2:24" ht="36.75" customHeight="1" x14ac:dyDescent="0.25">
      <c r="B4" s="49">
        <v>1</v>
      </c>
      <c r="C4" s="55" t="s">
        <v>1</v>
      </c>
      <c r="D4" s="51" t="s">
        <v>69</v>
      </c>
      <c r="E4" s="50">
        <v>210.542</v>
      </c>
      <c r="F4" s="50">
        <v>274.07499999999999</v>
      </c>
      <c r="G4" s="50">
        <v>408.33199999999999</v>
      </c>
      <c r="H4" s="50">
        <v>483.952</v>
      </c>
      <c r="I4" s="50">
        <v>536.31094599999994</v>
      </c>
      <c r="J4" s="50">
        <v>547.45745199999999</v>
      </c>
      <c r="K4" s="50">
        <v>202.81</v>
      </c>
      <c r="L4" s="50">
        <v>187.99</v>
      </c>
      <c r="M4" s="50">
        <v>255.52333808639139</v>
      </c>
      <c r="N4" s="50">
        <v>280.91885990591561</v>
      </c>
      <c r="O4" s="50">
        <v>206.47149517217306</v>
      </c>
      <c r="P4" s="50">
        <v>112.68402108204759</v>
      </c>
      <c r="Q4" s="50">
        <v>80.780398000000005</v>
      </c>
      <c r="R4" s="68">
        <f>SUM(E4:Q4)</f>
        <v>3787.8475102465281</v>
      </c>
    </row>
    <row r="5" spans="2:24" ht="36.75" customHeight="1" x14ac:dyDescent="0.25">
      <c r="B5" s="49">
        <v>2</v>
      </c>
      <c r="C5" s="57" t="s">
        <v>2</v>
      </c>
      <c r="D5" s="59" t="s">
        <v>70</v>
      </c>
      <c r="E5" s="58">
        <v>435.28199999999998</v>
      </c>
      <c r="F5" s="58">
        <v>134.71199999999999</v>
      </c>
      <c r="G5" s="58">
        <v>449.23099999999999</v>
      </c>
      <c r="H5" s="58">
        <v>320.57900000000001</v>
      </c>
      <c r="I5" s="58">
        <v>159.64491899999999</v>
      </c>
      <c r="J5" s="58">
        <v>217.59318099999999</v>
      </c>
      <c r="K5" s="58">
        <v>207.25</v>
      </c>
      <c r="L5" s="58">
        <v>153.47999999999999</v>
      </c>
      <c r="M5" s="58">
        <v>231.0322101996083</v>
      </c>
      <c r="N5" s="58">
        <v>219.97086691149713</v>
      </c>
      <c r="O5" s="58">
        <v>280.01347597103359</v>
      </c>
      <c r="P5" s="58">
        <v>483.36483866455256</v>
      </c>
      <c r="Q5" s="58">
        <v>409.086614</v>
      </c>
      <c r="R5" s="68">
        <f t="shared" ref="R5:R18" si="0">SUM(E5:Q5)</f>
        <v>3701.2401057466914</v>
      </c>
    </row>
    <row r="6" spans="2:24" ht="36.75" customHeight="1" x14ac:dyDescent="0.25">
      <c r="B6" s="49">
        <v>3</v>
      </c>
      <c r="C6" s="55" t="s">
        <v>8</v>
      </c>
      <c r="D6" s="51" t="s">
        <v>71</v>
      </c>
      <c r="E6" s="50">
        <v>48.834000000000003</v>
      </c>
      <c r="F6" s="50">
        <v>9.3559999999999999</v>
      </c>
      <c r="G6" s="50">
        <v>9.9920000000000009</v>
      </c>
      <c r="H6" s="50">
        <v>50.338999999999999</v>
      </c>
      <c r="I6" s="50">
        <v>63.209423000000001</v>
      </c>
      <c r="J6" s="50">
        <v>87.848432000000003</v>
      </c>
      <c r="K6" s="50">
        <v>126.43</v>
      </c>
      <c r="L6" s="50">
        <v>137.72</v>
      </c>
      <c r="M6" s="50">
        <v>261.533582496078</v>
      </c>
      <c r="N6" s="50">
        <v>215.57081735680399</v>
      </c>
      <c r="O6" s="50">
        <v>351.12730194976922</v>
      </c>
      <c r="P6" s="50">
        <v>394.55769290231768</v>
      </c>
      <c r="Q6" s="50">
        <v>141.06127599999999</v>
      </c>
      <c r="R6" s="68">
        <f t="shared" si="0"/>
        <v>1897.5795257049688</v>
      </c>
    </row>
    <row r="7" spans="2:24" ht="36.75" customHeight="1" x14ac:dyDescent="0.25">
      <c r="B7" s="49">
        <v>4</v>
      </c>
      <c r="C7" s="57" t="s">
        <v>3</v>
      </c>
      <c r="D7" s="59" t="s">
        <v>72</v>
      </c>
      <c r="E7" s="58">
        <v>122.937</v>
      </c>
      <c r="F7" s="58">
        <v>109.646</v>
      </c>
      <c r="G7" s="58">
        <v>85.486000000000004</v>
      </c>
      <c r="H7" s="58">
        <v>78.945999999999998</v>
      </c>
      <c r="I7" s="58">
        <v>61.326999999999998</v>
      </c>
      <c r="J7" s="58">
        <v>4.17</v>
      </c>
      <c r="K7" s="58">
        <v>103.69</v>
      </c>
      <c r="L7" s="58">
        <v>96.74</v>
      </c>
      <c r="M7" s="58">
        <v>90.157482562104803</v>
      </c>
      <c r="N7" s="58">
        <v>142.09072432926121</v>
      </c>
      <c r="O7" s="58">
        <v>173.85744831016325</v>
      </c>
      <c r="P7" s="58">
        <v>132.30157144051853</v>
      </c>
      <c r="Q7" s="58">
        <v>134.687667</v>
      </c>
      <c r="R7" s="68">
        <f t="shared" si="0"/>
        <v>1336.0368936420477</v>
      </c>
    </row>
    <row r="8" spans="2:24" ht="36.75" customHeight="1" x14ac:dyDescent="0.25">
      <c r="B8" s="49">
        <v>6</v>
      </c>
      <c r="C8" s="55" t="s">
        <v>10</v>
      </c>
      <c r="D8" s="51" t="s">
        <v>73</v>
      </c>
      <c r="E8" s="50" t="s">
        <v>11</v>
      </c>
      <c r="F8" s="50">
        <v>1.7689999999999999</v>
      </c>
      <c r="G8" s="50">
        <v>3.5830000000000002</v>
      </c>
      <c r="H8" s="50">
        <v>35.338999999999999</v>
      </c>
      <c r="I8" s="50">
        <v>86.554000000000002</v>
      </c>
      <c r="J8" s="50" t="s">
        <v>11</v>
      </c>
      <c r="K8" s="50">
        <v>87.41</v>
      </c>
      <c r="L8" s="50">
        <v>125</v>
      </c>
      <c r="M8" s="50">
        <v>100.14486606425338</v>
      </c>
      <c r="N8" s="50">
        <v>131.90818639047157</v>
      </c>
      <c r="O8" s="50">
        <v>152.50615466957868</v>
      </c>
      <c r="P8" s="50">
        <v>140.54892071725911</v>
      </c>
      <c r="Q8" s="50">
        <v>208.35433900000001</v>
      </c>
      <c r="R8" s="68">
        <f t="shared" si="0"/>
        <v>1073.1174668415626</v>
      </c>
    </row>
    <row r="9" spans="2:24" ht="36.75" customHeight="1" x14ac:dyDescent="0.25">
      <c r="B9" s="49">
        <v>5</v>
      </c>
      <c r="C9" s="57" t="s">
        <v>4</v>
      </c>
      <c r="D9" s="59" t="s">
        <v>74</v>
      </c>
      <c r="E9" s="58">
        <v>85.864999999999995</v>
      </c>
      <c r="F9" s="58">
        <v>76.912000000000006</v>
      </c>
      <c r="G9" s="58">
        <v>76.287999999999997</v>
      </c>
      <c r="H9" s="58">
        <v>101.249</v>
      </c>
      <c r="I9" s="58">
        <v>113.2424</v>
      </c>
      <c r="J9" s="58">
        <v>102.10299999999999</v>
      </c>
      <c r="K9" s="58">
        <v>38.659999999999997</v>
      </c>
      <c r="L9" s="58">
        <v>56.17</v>
      </c>
      <c r="M9" s="58">
        <v>52.125</v>
      </c>
      <c r="N9" s="58">
        <v>81.929891023103878</v>
      </c>
      <c r="O9" s="58">
        <v>13.58</v>
      </c>
      <c r="P9" s="58">
        <v>15.386762259999992</v>
      </c>
      <c r="Q9" s="58">
        <v>7.5056789999999998</v>
      </c>
      <c r="R9" s="68">
        <f t="shared" si="0"/>
        <v>821.01673228310369</v>
      </c>
    </row>
    <row r="10" spans="2:24" ht="36.75" customHeight="1" x14ac:dyDescent="0.25">
      <c r="B10" s="49">
        <v>7</v>
      </c>
      <c r="C10" s="55" t="s">
        <v>5</v>
      </c>
      <c r="D10" s="51" t="s">
        <v>75</v>
      </c>
      <c r="E10" s="50">
        <v>2.82</v>
      </c>
      <c r="F10" s="50">
        <v>3.1389999999999998</v>
      </c>
      <c r="G10" s="50">
        <v>14.284000000000001</v>
      </c>
      <c r="H10" s="50">
        <v>118.48399999999999</v>
      </c>
      <c r="I10" s="50">
        <v>75.209584000000007</v>
      </c>
      <c r="J10" s="50">
        <v>55.249851999999997</v>
      </c>
      <c r="K10" s="50">
        <v>28.55</v>
      </c>
      <c r="L10" s="50">
        <v>92.79</v>
      </c>
      <c r="M10" s="50">
        <v>26.927299999999999</v>
      </c>
      <c r="N10" s="50">
        <v>29.842200160794047</v>
      </c>
      <c r="O10" s="50">
        <v>27.212118399999998</v>
      </c>
      <c r="P10" s="50">
        <v>23.085535507999996</v>
      </c>
      <c r="Q10" s="50">
        <v>21.808205000000001</v>
      </c>
      <c r="R10" s="68">
        <f t="shared" si="0"/>
        <v>519.40179506879417</v>
      </c>
    </row>
    <row r="11" spans="2:24" ht="36.75" customHeight="1" x14ac:dyDescent="0.25">
      <c r="B11" s="49">
        <v>8</v>
      </c>
      <c r="C11" s="57" t="s">
        <v>7</v>
      </c>
      <c r="D11" s="59" t="s">
        <v>80</v>
      </c>
      <c r="E11" s="58">
        <v>61.8</v>
      </c>
      <c r="F11" s="58">
        <v>27.535</v>
      </c>
      <c r="G11" s="58">
        <v>10</v>
      </c>
      <c r="H11" s="58">
        <v>6.7060000000000004</v>
      </c>
      <c r="I11" s="58">
        <v>17.200586000000001</v>
      </c>
      <c r="J11" s="58" t="s">
        <v>11</v>
      </c>
      <c r="K11" s="58" t="s">
        <v>11</v>
      </c>
      <c r="L11" s="58" t="s">
        <v>11</v>
      </c>
      <c r="M11" s="58">
        <v>26.567998500000002</v>
      </c>
      <c r="N11" s="58">
        <v>55.248971093126549</v>
      </c>
      <c r="O11" s="58">
        <v>115.56875196284562</v>
      </c>
      <c r="P11" s="58">
        <v>14.008587719999996</v>
      </c>
      <c r="Q11" s="58">
        <v>15.31743</v>
      </c>
      <c r="R11" s="68">
        <f t="shared" si="0"/>
        <v>349.95332527597213</v>
      </c>
      <c r="S11" s="45"/>
    </row>
    <row r="12" spans="2:24" ht="36.75" customHeight="1" x14ac:dyDescent="0.25">
      <c r="B12" s="49">
        <v>9</v>
      </c>
      <c r="C12" s="55" t="s">
        <v>6</v>
      </c>
      <c r="D12" s="51" t="s">
        <v>76</v>
      </c>
      <c r="E12" s="50">
        <v>12.066000000000001</v>
      </c>
      <c r="F12" s="50">
        <v>24.84</v>
      </c>
      <c r="G12" s="50">
        <v>55.417999999999999</v>
      </c>
      <c r="H12" s="50">
        <v>72.891999999999996</v>
      </c>
      <c r="I12" s="50">
        <v>77.097999999999999</v>
      </c>
      <c r="J12" s="50">
        <v>22.261900000000001</v>
      </c>
      <c r="K12" s="50">
        <v>22.42</v>
      </c>
      <c r="L12" s="50">
        <v>7.77</v>
      </c>
      <c r="M12" s="50">
        <v>8.5649999999999995</v>
      </c>
      <c r="N12" s="50">
        <v>9.8305550000000004</v>
      </c>
      <c r="O12" s="50">
        <v>4.1100000000000003</v>
      </c>
      <c r="P12" s="50">
        <v>0.29413354000000003</v>
      </c>
      <c r="Q12" s="50" t="s">
        <v>11</v>
      </c>
      <c r="R12" s="68">
        <f t="shared" si="0"/>
        <v>317.56558854000008</v>
      </c>
      <c r="S12" s="45"/>
    </row>
    <row r="13" spans="2:24" ht="36.75" customHeight="1" x14ac:dyDescent="0.25">
      <c r="B13" s="49">
        <v>10</v>
      </c>
      <c r="C13" s="57" t="s">
        <v>84</v>
      </c>
      <c r="D13" s="59" t="s">
        <v>81</v>
      </c>
      <c r="E13" s="58">
        <v>11.78</v>
      </c>
      <c r="F13" s="58">
        <v>24.367999999999999</v>
      </c>
      <c r="G13" s="58">
        <v>9.85</v>
      </c>
      <c r="H13" s="58">
        <v>38.67</v>
      </c>
      <c r="I13" s="58">
        <v>41.22</v>
      </c>
      <c r="J13" s="58">
        <v>33.82</v>
      </c>
      <c r="K13" s="58" t="s">
        <v>11</v>
      </c>
      <c r="L13" s="58" t="s">
        <v>11</v>
      </c>
      <c r="M13" s="58" t="s">
        <v>11</v>
      </c>
      <c r="N13" s="58" t="s">
        <v>11</v>
      </c>
      <c r="O13" s="58" t="s">
        <v>11</v>
      </c>
      <c r="P13" s="58" t="s">
        <v>11</v>
      </c>
      <c r="Q13" s="58" t="s">
        <v>11</v>
      </c>
      <c r="R13" s="68">
        <f t="shared" si="0"/>
        <v>159.708</v>
      </c>
    </row>
    <row r="14" spans="2:24" ht="36.75" customHeight="1" x14ac:dyDescent="0.25">
      <c r="B14" s="49">
        <v>11</v>
      </c>
      <c r="C14" s="55" t="s">
        <v>13</v>
      </c>
      <c r="D14" s="51" t="s">
        <v>82</v>
      </c>
      <c r="E14" s="50">
        <v>5.4649999999999999</v>
      </c>
      <c r="F14" s="50">
        <v>4.04</v>
      </c>
      <c r="G14" s="50">
        <v>3.58</v>
      </c>
      <c r="H14" s="50">
        <v>10.622</v>
      </c>
      <c r="I14" s="50">
        <v>7.2560000000000002</v>
      </c>
      <c r="J14" s="50" t="s">
        <v>11</v>
      </c>
      <c r="K14" s="50">
        <v>10</v>
      </c>
      <c r="L14" s="50">
        <v>9.2140000000000004</v>
      </c>
      <c r="M14" s="50">
        <v>16.4313076</v>
      </c>
      <c r="N14" s="50">
        <v>28.564357999999999</v>
      </c>
      <c r="O14" s="50">
        <v>37.428973999999997</v>
      </c>
      <c r="P14" s="50">
        <v>17.533827379999977</v>
      </c>
      <c r="Q14" s="50">
        <v>0.67385499999999998</v>
      </c>
      <c r="R14" s="68">
        <f t="shared" si="0"/>
        <v>150.80932197999999</v>
      </c>
    </row>
    <row r="15" spans="2:24" ht="36.75" customHeight="1" x14ac:dyDescent="0.25">
      <c r="B15" s="49">
        <v>13</v>
      </c>
      <c r="C15" s="57" t="s">
        <v>14</v>
      </c>
      <c r="D15" s="59" t="s">
        <v>83</v>
      </c>
      <c r="E15" s="58" t="s">
        <v>11</v>
      </c>
      <c r="F15" s="58" t="s">
        <v>11</v>
      </c>
      <c r="G15" s="58" t="s">
        <v>11</v>
      </c>
      <c r="H15" s="58">
        <v>9.984</v>
      </c>
      <c r="I15" s="60" t="s">
        <v>11</v>
      </c>
      <c r="J15" s="58" t="s">
        <v>11</v>
      </c>
      <c r="K15" s="58">
        <v>0.9</v>
      </c>
      <c r="L15" s="58" t="s">
        <v>11</v>
      </c>
      <c r="M15" s="58" t="s">
        <v>11</v>
      </c>
      <c r="N15" s="58" t="s">
        <v>11</v>
      </c>
      <c r="O15" s="58" t="s">
        <v>11</v>
      </c>
      <c r="P15" s="58">
        <v>1.707236</v>
      </c>
      <c r="Q15" s="58">
        <v>11.024514</v>
      </c>
      <c r="R15" s="68">
        <f t="shared" si="0"/>
        <v>23.615749999999998</v>
      </c>
    </row>
    <row r="16" spans="2:24" ht="36.75" customHeight="1" x14ac:dyDescent="0.25">
      <c r="B16" s="49">
        <v>12</v>
      </c>
      <c r="C16" s="55" t="s">
        <v>12</v>
      </c>
      <c r="D16" s="51" t="s">
        <v>77</v>
      </c>
      <c r="E16" s="50">
        <v>10.811</v>
      </c>
      <c r="F16" s="50">
        <v>10.48</v>
      </c>
      <c r="G16" s="50" t="s">
        <v>11</v>
      </c>
      <c r="H16" s="50" t="s">
        <v>11</v>
      </c>
      <c r="I16" s="52" t="s">
        <v>11</v>
      </c>
      <c r="J16" s="50" t="s">
        <v>11</v>
      </c>
      <c r="K16" s="50" t="s">
        <v>11</v>
      </c>
      <c r="L16" s="50" t="s">
        <v>11</v>
      </c>
      <c r="M16" s="50" t="s">
        <v>11</v>
      </c>
      <c r="N16" s="50" t="s">
        <v>11</v>
      </c>
      <c r="O16" s="50" t="s">
        <v>11</v>
      </c>
      <c r="P16" s="50" t="s">
        <v>11</v>
      </c>
      <c r="Q16" s="50" t="s">
        <v>11</v>
      </c>
      <c r="R16" s="68">
        <f t="shared" si="0"/>
        <v>21.291</v>
      </c>
    </row>
    <row r="17" spans="2:18" ht="36.75" customHeight="1" x14ac:dyDescent="0.25">
      <c r="B17" s="49">
        <v>14</v>
      </c>
      <c r="C17" s="57" t="s">
        <v>15</v>
      </c>
      <c r="D17" s="59" t="s">
        <v>78</v>
      </c>
      <c r="E17" s="58" t="s">
        <v>11</v>
      </c>
      <c r="F17" s="58" t="s">
        <v>11</v>
      </c>
      <c r="G17" s="58" t="s">
        <v>11</v>
      </c>
      <c r="H17" s="58">
        <v>9.0999999999999998E-2</v>
      </c>
      <c r="I17" s="58">
        <v>0.56000000000000005</v>
      </c>
      <c r="J17" s="58">
        <v>0.68</v>
      </c>
      <c r="K17" s="58">
        <v>0.71</v>
      </c>
      <c r="L17" s="58">
        <v>0.32</v>
      </c>
      <c r="M17" s="58">
        <v>0.32</v>
      </c>
      <c r="N17" s="58" t="s">
        <v>11</v>
      </c>
      <c r="O17" s="58" t="s">
        <v>11</v>
      </c>
      <c r="P17" s="58" t="s">
        <v>11</v>
      </c>
      <c r="Q17" s="58" t="s">
        <v>11</v>
      </c>
      <c r="R17" s="68">
        <f t="shared" si="0"/>
        <v>2.6809999999999996</v>
      </c>
    </row>
    <row r="18" spans="2:18" ht="69" customHeight="1" x14ac:dyDescent="0.25">
      <c r="B18" s="49"/>
      <c r="C18" s="53" t="s">
        <v>63</v>
      </c>
      <c r="D18" s="54" t="s">
        <v>79</v>
      </c>
      <c r="E18" s="50">
        <v>11.521000000000001</v>
      </c>
      <c r="F18" s="50" t="s">
        <v>11</v>
      </c>
      <c r="G18" s="50">
        <v>71.331000000000003</v>
      </c>
      <c r="H18" s="50">
        <v>112.96599999999999</v>
      </c>
      <c r="I18" s="50">
        <v>484.57</v>
      </c>
      <c r="J18" s="50">
        <v>438.86891200000002</v>
      </c>
      <c r="K18" s="50">
        <v>258.75</v>
      </c>
      <c r="L18" s="50">
        <v>259.88</v>
      </c>
      <c r="M18" s="50">
        <v>255.80289935283173</v>
      </c>
      <c r="N18" s="50">
        <v>207.69997982954507</v>
      </c>
      <c r="O18" s="50">
        <v>279.83781765224899</v>
      </c>
      <c r="P18" s="50">
        <v>498.46332171964502</v>
      </c>
      <c r="Q18" s="50">
        <v>386.87571099999997</v>
      </c>
      <c r="R18" s="68">
        <f t="shared" si="0"/>
        <v>3266.5666415542705</v>
      </c>
    </row>
    <row r="19" spans="2:18" s="42" customFormat="1" ht="36.75" customHeight="1" x14ac:dyDescent="0.25">
      <c r="B19" s="211" t="s">
        <v>16</v>
      </c>
      <c r="C19" s="212"/>
      <c r="D19" s="69" t="s">
        <v>67</v>
      </c>
      <c r="E19" s="69">
        <f>SUM(E4:E18)</f>
        <v>1019.723</v>
      </c>
      <c r="F19" s="69">
        <f t="shared" ref="F19:Q19" si="1">SUM(F4:F18)</f>
        <v>700.87200000000007</v>
      </c>
      <c r="G19" s="69">
        <f t="shared" si="1"/>
        <v>1197.3749999999995</v>
      </c>
      <c r="H19" s="69">
        <f t="shared" si="1"/>
        <v>1440.8189999999997</v>
      </c>
      <c r="I19" s="69">
        <f t="shared" si="1"/>
        <v>1723.4028579999997</v>
      </c>
      <c r="J19" s="69">
        <f t="shared" si="1"/>
        <v>1510.052729</v>
      </c>
      <c r="K19" s="69">
        <f t="shared" si="1"/>
        <v>1087.58</v>
      </c>
      <c r="L19" s="69">
        <f t="shared" si="1"/>
        <v>1127.0740000000001</v>
      </c>
      <c r="M19" s="69">
        <f t="shared" si="1"/>
        <v>1325.1309848612677</v>
      </c>
      <c r="N19" s="69">
        <f t="shared" si="1"/>
        <v>1403.575410000519</v>
      </c>
      <c r="O19" s="69">
        <f t="shared" si="1"/>
        <v>1641.7135380878121</v>
      </c>
      <c r="P19" s="69">
        <f t="shared" si="1"/>
        <v>1833.9364489343407</v>
      </c>
      <c r="Q19" s="69">
        <f t="shared" si="1"/>
        <v>1417.1756879999998</v>
      </c>
      <c r="R19" s="69">
        <f>SUM(E19:Q19)</f>
        <v>17428.430656883938</v>
      </c>
    </row>
    <row r="20" spans="2:18" s="44" customFormat="1" ht="15" customHeight="1" x14ac:dyDescent="0.25">
      <c r="B20" s="134" t="s">
        <v>147</v>
      </c>
      <c r="E20" s="133"/>
      <c r="F20" s="133"/>
      <c r="G20" s="133"/>
      <c r="H20" s="133"/>
      <c r="I20" s="133"/>
      <c r="J20" s="133"/>
      <c r="K20" s="133"/>
      <c r="L20" s="133"/>
      <c r="M20" s="133"/>
      <c r="N20" s="133"/>
      <c r="O20" s="133"/>
      <c r="P20" s="133"/>
      <c r="Q20" s="133"/>
      <c r="R20" s="133" t="s">
        <v>62</v>
      </c>
    </row>
    <row r="41" ht="5.25" customHeight="1" x14ac:dyDescent="0.25"/>
    <row r="45" ht="18.75" customHeight="1" x14ac:dyDescent="0.25"/>
  </sheetData>
  <sortState xmlns:xlrd2="http://schemas.microsoft.com/office/spreadsheetml/2017/richdata2" ref="C4:R17">
    <sortCondition descending="1" ref="R4:R17"/>
  </sortState>
  <mergeCells count="4">
    <mergeCell ref="B3:C3"/>
    <mergeCell ref="B1:R1"/>
    <mergeCell ref="B2:R2"/>
    <mergeCell ref="B19:C19"/>
  </mergeCells>
  <phoneticPr fontId="25" type="noConversion"/>
  <printOptions horizontalCentered="1" verticalCentered="1"/>
  <pageMargins left="0" right="0" top="0" bottom="0" header="0" footer="0"/>
  <pageSetup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9:W73"/>
  <sheetViews>
    <sheetView rightToLeft="1" topLeftCell="A7" zoomScale="88" zoomScaleNormal="88" workbookViewId="0">
      <selection activeCell="C26" sqref="C26"/>
    </sheetView>
  </sheetViews>
  <sheetFormatPr defaultRowHeight="15" x14ac:dyDescent="0.25"/>
  <cols>
    <col min="1" max="1" width="6.5703125" customWidth="1"/>
    <col min="2" max="2" width="20" bestFit="1" customWidth="1"/>
    <col min="3" max="11" width="10.5703125" customWidth="1"/>
    <col min="12" max="12" width="14" customWidth="1"/>
    <col min="13" max="13" width="13.42578125" customWidth="1"/>
    <col min="14" max="14" width="12.5703125" style="4" bestFit="1" customWidth="1"/>
    <col min="15" max="15" width="10.5703125" bestFit="1" customWidth="1"/>
    <col min="17" max="17" width="27.42578125" bestFit="1" customWidth="1"/>
    <col min="18" max="18" width="13.5703125" style="34" customWidth="1"/>
    <col min="19" max="20" width="11" style="34" customWidth="1"/>
  </cols>
  <sheetData>
    <row r="9" spans="1:22" ht="48" customHeight="1" x14ac:dyDescent="0.25">
      <c r="A9" s="215" t="s">
        <v>36</v>
      </c>
      <c r="B9" s="215"/>
      <c r="C9" s="215"/>
      <c r="D9" s="215"/>
      <c r="E9" s="215"/>
      <c r="F9" s="215"/>
      <c r="G9" s="215"/>
      <c r="H9" s="215"/>
      <c r="I9" s="215"/>
      <c r="J9" s="215"/>
      <c r="K9" s="215"/>
      <c r="L9" s="215"/>
      <c r="Q9" s="35"/>
      <c r="R9" s="33">
        <v>2016</v>
      </c>
      <c r="S9" s="33" t="s">
        <v>56</v>
      </c>
      <c r="T9" s="33" t="s">
        <v>56</v>
      </c>
      <c r="U9" s="35"/>
    </row>
    <row r="10" spans="1:22" ht="25.35" customHeight="1" x14ac:dyDescent="0.25">
      <c r="A10" s="216" t="s">
        <v>0</v>
      </c>
      <c r="B10" s="216"/>
      <c r="C10" s="38">
        <v>2008</v>
      </c>
      <c r="D10" s="38">
        <v>2009</v>
      </c>
      <c r="E10" s="38">
        <v>2010</v>
      </c>
      <c r="F10" s="38">
        <v>2011</v>
      </c>
      <c r="G10" s="38">
        <v>2012</v>
      </c>
      <c r="H10" s="38">
        <v>2013</v>
      </c>
      <c r="I10" s="38">
        <v>2014</v>
      </c>
      <c r="J10" s="38">
        <v>2015</v>
      </c>
      <c r="K10" s="38">
        <v>2016</v>
      </c>
      <c r="L10" s="38" t="s">
        <v>16</v>
      </c>
      <c r="N10" s="19"/>
      <c r="O10" s="19"/>
      <c r="P10" s="19"/>
      <c r="Q10" s="35" t="s">
        <v>43</v>
      </c>
      <c r="R10" s="34">
        <v>174835964.47820467</v>
      </c>
      <c r="S10" s="34">
        <f>R10/1000000</f>
        <v>174.83596447820466</v>
      </c>
      <c r="T10" s="37">
        <v>174.83596447820466</v>
      </c>
      <c r="U10" s="32"/>
      <c r="V10" s="13"/>
    </row>
    <row r="11" spans="1:22" ht="18" customHeight="1" x14ac:dyDescent="0.25">
      <c r="A11" s="15">
        <v>1</v>
      </c>
      <c r="B11" s="22" t="s">
        <v>12</v>
      </c>
      <c r="C11" s="16">
        <v>163198</v>
      </c>
      <c r="D11" s="16">
        <v>107352</v>
      </c>
      <c r="E11" s="16">
        <v>318638</v>
      </c>
      <c r="F11" s="16">
        <v>150222</v>
      </c>
      <c r="G11" s="16">
        <v>58775.438999999998</v>
      </c>
      <c r="H11" s="17">
        <v>48116.991000000002</v>
      </c>
      <c r="I11" s="17">
        <v>20910</v>
      </c>
      <c r="J11" s="17">
        <v>20684.976999999999</v>
      </c>
      <c r="K11" s="17"/>
      <c r="L11" s="40">
        <f t="shared" ref="L11:L36" si="0">SUM(C11:J11)</f>
        <v>887897.40700000001</v>
      </c>
      <c r="Q11" s="35" t="s">
        <v>46</v>
      </c>
      <c r="R11" s="36">
        <v>171757603.84962624</v>
      </c>
      <c r="S11" s="34">
        <f t="shared" ref="S11:S33" si="1">R11/1000000</f>
        <v>171.75760384962624</v>
      </c>
      <c r="T11" s="37">
        <v>171.75760384962624</v>
      </c>
      <c r="U11" s="35"/>
    </row>
    <row r="12" spans="1:22" ht="18" customHeight="1" x14ac:dyDescent="0.25">
      <c r="A12" s="15">
        <v>2</v>
      </c>
      <c r="B12" s="22" t="s">
        <v>6</v>
      </c>
      <c r="C12" s="16">
        <v>10014</v>
      </c>
      <c r="D12" s="16">
        <v>27258</v>
      </c>
      <c r="E12" s="16">
        <v>27176</v>
      </c>
      <c r="F12" s="16">
        <v>60604</v>
      </c>
      <c r="G12" s="16">
        <v>228987.304</v>
      </c>
      <c r="H12" s="17">
        <v>207937.92499999999</v>
      </c>
      <c r="I12" s="17">
        <v>93853</v>
      </c>
      <c r="J12" s="17">
        <v>119905.14178289475</v>
      </c>
      <c r="K12" s="17"/>
      <c r="L12" s="40">
        <f t="shared" si="0"/>
        <v>775735.37078289478</v>
      </c>
      <c r="Q12" s="35" t="s">
        <v>41</v>
      </c>
      <c r="R12" s="36">
        <v>138503871.87921011</v>
      </c>
      <c r="S12" s="34">
        <f t="shared" si="1"/>
        <v>138.50387187921012</v>
      </c>
      <c r="T12" s="37">
        <v>138.50387187921012</v>
      </c>
      <c r="U12" s="35"/>
    </row>
    <row r="13" spans="1:22" ht="18" customHeight="1" x14ac:dyDescent="0.25">
      <c r="A13" s="15">
        <v>3</v>
      </c>
      <c r="B13" s="22" t="s">
        <v>8</v>
      </c>
      <c r="C13" s="16">
        <v>28903</v>
      </c>
      <c r="D13" s="16">
        <v>57959</v>
      </c>
      <c r="E13" s="16">
        <v>91792</v>
      </c>
      <c r="F13" s="16">
        <v>174683</v>
      </c>
      <c r="G13" s="16">
        <v>206610.761</v>
      </c>
      <c r="H13" s="17">
        <v>102974.63099999999</v>
      </c>
      <c r="I13" s="17">
        <v>45572</v>
      </c>
      <c r="J13" s="17">
        <v>66088.123401631587</v>
      </c>
      <c r="K13" s="17"/>
      <c r="L13" s="40">
        <f t="shared" si="0"/>
        <v>774582.51540163159</v>
      </c>
      <c r="Q13" t="s">
        <v>42</v>
      </c>
      <c r="R13" s="34">
        <v>122637481.41655658</v>
      </c>
      <c r="S13" s="34">
        <f t="shared" si="1"/>
        <v>122.63748141655658</v>
      </c>
      <c r="T13" s="37">
        <v>122.63748141655658</v>
      </c>
    </row>
    <row r="14" spans="1:22" ht="18" customHeight="1" x14ac:dyDescent="0.25">
      <c r="A14" s="15">
        <v>4</v>
      </c>
      <c r="B14" s="22" t="s">
        <v>1</v>
      </c>
      <c r="C14" s="16">
        <v>47014</v>
      </c>
      <c r="D14" s="16">
        <v>47496</v>
      </c>
      <c r="E14" s="16">
        <v>54564</v>
      </c>
      <c r="F14" s="16">
        <v>124166</v>
      </c>
      <c r="G14" s="16">
        <v>175706.27299999999</v>
      </c>
      <c r="H14" s="17">
        <v>99220.698999999993</v>
      </c>
      <c r="I14" s="17">
        <v>62545</v>
      </c>
      <c r="J14" s="17">
        <v>51338.739315789469</v>
      </c>
      <c r="K14" s="17"/>
      <c r="L14" s="40">
        <f t="shared" si="0"/>
        <v>662050.71131578938</v>
      </c>
      <c r="Q14" t="s">
        <v>39</v>
      </c>
      <c r="R14" s="34">
        <v>105730051.4171699</v>
      </c>
      <c r="S14" s="34">
        <f t="shared" si="1"/>
        <v>105.7300514171699</v>
      </c>
      <c r="T14" s="37">
        <v>105.7300514171699</v>
      </c>
    </row>
    <row r="15" spans="1:22" ht="18" customHeight="1" x14ac:dyDescent="0.25">
      <c r="A15" s="15">
        <v>5</v>
      </c>
      <c r="B15" s="22" t="s">
        <v>10</v>
      </c>
      <c r="C15" s="16">
        <v>5605</v>
      </c>
      <c r="D15" s="16">
        <v>4461</v>
      </c>
      <c r="E15" s="16">
        <v>3822</v>
      </c>
      <c r="F15" s="16">
        <v>113520</v>
      </c>
      <c r="G15" s="16">
        <v>159278.13800000001</v>
      </c>
      <c r="H15" s="17">
        <v>83419.485000000001</v>
      </c>
      <c r="I15" s="17">
        <v>57038</v>
      </c>
      <c r="J15" s="17">
        <v>204100.42444801974</v>
      </c>
      <c r="K15" s="17"/>
      <c r="L15" s="40">
        <f t="shared" si="0"/>
        <v>631244.04744801973</v>
      </c>
      <c r="Q15" t="s">
        <v>47</v>
      </c>
      <c r="R15" s="34">
        <v>93460019.950000003</v>
      </c>
      <c r="S15" s="34">
        <f t="shared" si="1"/>
        <v>93.460019950000003</v>
      </c>
      <c r="T15" s="37">
        <v>93.460019950000003</v>
      </c>
    </row>
    <row r="16" spans="1:22" ht="18" customHeight="1" x14ac:dyDescent="0.25">
      <c r="A16" s="15">
        <v>6</v>
      </c>
      <c r="B16" s="22" t="s">
        <v>17</v>
      </c>
      <c r="C16" s="16">
        <v>175889</v>
      </c>
      <c r="D16" s="16">
        <v>3864</v>
      </c>
      <c r="E16" s="16">
        <v>107466</v>
      </c>
      <c r="F16" s="16">
        <v>83637</v>
      </c>
      <c r="G16" s="16">
        <v>87924.773000000001</v>
      </c>
      <c r="H16" s="17">
        <v>92238.077999999994</v>
      </c>
      <c r="I16" s="17">
        <v>20825</v>
      </c>
      <c r="J16" s="17">
        <v>14000</v>
      </c>
      <c r="K16" s="17"/>
      <c r="L16" s="40">
        <f t="shared" si="0"/>
        <v>585843.85100000002</v>
      </c>
      <c r="Q16" t="s">
        <v>38</v>
      </c>
      <c r="R16" s="34">
        <v>79882194.421086982</v>
      </c>
      <c r="S16" s="34">
        <f t="shared" si="1"/>
        <v>79.882194421086979</v>
      </c>
      <c r="T16" s="37">
        <v>79.882194421086979</v>
      </c>
    </row>
    <row r="17" spans="1:20" ht="18" customHeight="1" x14ac:dyDescent="0.25">
      <c r="A17" s="15">
        <v>7</v>
      </c>
      <c r="B17" s="22" t="s">
        <v>9</v>
      </c>
      <c r="C17" s="16">
        <v>193090</v>
      </c>
      <c r="D17" s="16">
        <v>31875</v>
      </c>
      <c r="E17" s="16">
        <v>104097</v>
      </c>
      <c r="F17" s="16">
        <v>74636</v>
      </c>
      <c r="G17" s="16">
        <v>58036.266000000003</v>
      </c>
      <c r="H17" s="17">
        <v>50000</v>
      </c>
      <c r="I17" s="17">
        <v>35255</v>
      </c>
      <c r="J17" s="17">
        <v>35254.536</v>
      </c>
      <c r="K17" s="17"/>
      <c r="L17" s="40">
        <f t="shared" si="0"/>
        <v>582243.80200000003</v>
      </c>
      <c r="Q17" t="s">
        <v>17</v>
      </c>
      <c r="R17" s="34">
        <v>42611000</v>
      </c>
      <c r="S17" s="34">
        <f t="shared" si="1"/>
        <v>42.610999999999997</v>
      </c>
      <c r="T17" s="37">
        <v>42.610999999999997</v>
      </c>
    </row>
    <row r="18" spans="1:20" ht="18" customHeight="1" x14ac:dyDescent="0.25">
      <c r="A18" s="15">
        <v>8</v>
      </c>
      <c r="B18" s="22" t="s">
        <v>5</v>
      </c>
      <c r="C18" s="16">
        <v>29429</v>
      </c>
      <c r="D18" s="16">
        <v>41292</v>
      </c>
      <c r="E18" s="16">
        <v>44589</v>
      </c>
      <c r="F18" s="16">
        <v>98200</v>
      </c>
      <c r="G18" s="16">
        <v>68767.221999999994</v>
      </c>
      <c r="H18" s="17">
        <v>52930.949000000001</v>
      </c>
      <c r="I18" s="17">
        <v>42914</v>
      </c>
      <c r="J18" s="17">
        <v>53761.857494342112</v>
      </c>
      <c r="K18" s="17"/>
      <c r="L18" s="40">
        <f t="shared" si="0"/>
        <v>431884.02849434211</v>
      </c>
      <c r="Q18" t="s">
        <v>48</v>
      </c>
      <c r="R18" s="34">
        <v>39116820.597355954</v>
      </c>
      <c r="S18" s="34">
        <f t="shared" si="1"/>
        <v>39.116820597355954</v>
      </c>
      <c r="T18" s="37">
        <v>39.116820597355954</v>
      </c>
    </row>
    <row r="19" spans="1:20" ht="18" customHeight="1" x14ac:dyDescent="0.25">
      <c r="A19" s="15">
        <v>9</v>
      </c>
      <c r="B19" s="22" t="s">
        <v>4</v>
      </c>
      <c r="C19" s="16">
        <v>16771</v>
      </c>
      <c r="D19" s="16">
        <v>5001</v>
      </c>
      <c r="E19" s="16">
        <v>18413</v>
      </c>
      <c r="F19" s="16">
        <v>28729</v>
      </c>
      <c r="G19" s="16">
        <v>99398.857000000004</v>
      </c>
      <c r="H19" s="17">
        <v>79344.002999999997</v>
      </c>
      <c r="I19" s="17">
        <v>71452</v>
      </c>
      <c r="J19" s="17">
        <v>97205.67081907895</v>
      </c>
      <c r="K19" s="17"/>
      <c r="L19" s="40">
        <f t="shared" si="0"/>
        <v>416314.53081907891</v>
      </c>
      <c r="Q19" t="s">
        <v>49</v>
      </c>
      <c r="R19" s="34">
        <v>35254536</v>
      </c>
      <c r="S19" s="34">
        <f t="shared" si="1"/>
        <v>35.254536000000002</v>
      </c>
      <c r="T19" s="37">
        <v>35.254536000000002</v>
      </c>
    </row>
    <row r="20" spans="1:20" ht="18" customHeight="1" x14ac:dyDescent="0.25">
      <c r="A20" s="15">
        <v>10</v>
      </c>
      <c r="B20" s="22" t="s">
        <v>2</v>
      </c>
      <c r="C20" s="16">
        <v>31313</v>
      </c>
      <c r="D20" s="16">
        <v>47843</v>
      </c>
      <c r="E20" s="16">
        <v>51285</v>
      </c>
      <c r="F20" s="16">
        <v>76232</v>
      </c>
      <c r="G20" s="16">
        <v>70869.915999999997</v>
      </c>
      <c r="H20" s="17">
        <v>65033.152999999998</v>
      </c>
      <c r="I20" s="17">
        <v>25825</v>
      </c>
      <c r="J20" s="17">
        <v>24010.378581315788</v>
      </c>
      <c r="K20" s="17"/>
      <c r="L20" s="40">
        <f t="shared" si="0"/>
        <v>392411.44758131576</v>
      </c>
      <c r="Q20" t="s">
        <v>44</v>
      </c>
      <c r="R20" s="34">
        <v>24930781.05108536</v>
      </c>
      <c r="S20" s="34">
        <f t="shared" si="1"/>
        <v>24.930781051085361</v>
      </c>
      <c r="T20" s="37">
        <v>24.930781051085361</v>
      </c>
    </row>
    <row r="21" spans="1:20" ht="18" customHeight="1" x14ac:dyDescent="0.25">
      <c r="A21" s="15">
        <v>11</v>
      </c>
      <c r="B21" s="22" t="s">
        <v>3</v>
      </c>
      <c r="C21" s="16">
        <v>26452</v>
      </c>
      <c r="D21" s="16">
        <v>17197</v>
      </c>
      <c r="E21" s="16">
        <v>26131</v>
      </c>
      <c r="F21" s="16">
        <v>29825</v>
      </c>
      <c r="G21" s="16">
        <v>51716.199000000001</v>
      </c>
      <c r="H21" s="17">
        <v>25452.958999999999</v>
      </c>
      <c r="I21" s="17">
        <v>28069</v>
      </c>
      <c r="J21" s="17">
        <v>127109.60669721052</v>
      </c>
      <c r="K21" s="17"/>
      <c r="L21" s="40">
        <f t="shared" si="0"/>
        <v>331952.76469721051</v>
      </c>
      <c r="Q21" t="s">
        <v>13</v>
      </c>
      <c r="R21" s="34">
        <v>24286431.902268648</v>
      </c>
      <c r="S21" s="34">
        <f t="shared" si="1"/>
        <v>24.286431902268649</v>
      </c>
      <c r="T21" s="37">
        <v>24.286431902268649</v>
      </c>
    </row>
    <row r="22" spans="1:20" ht="18" customHeight="1" x14ac:dyDescent="0.25">
      <c r="A22" s="15">
        <v>12</v>
      </c>
      <c r="B22" s="22" t="s">
        <v>18</v>
      </c>
      <c r="C22" s="16">
        <v>3571</v>
      </c>
      <c r="D22" s="16">
        <v>38000</v>
      </c>
      <c r="E22" s="16">
        <v>52969</v>
      </c>
      <c r="F22" s="16">
        <v>44590</v>
      </c>
      <c r="G22" s="16">
        <v>22041.286</v>
      </c>
      <c r="H22" s="17">
        <v>11440.248</v>
      </c>
      <c r="I22" s="17">
        <v>58958</v>
      </c>
      <c r="J22" s="17">
        <v>38286.786101973688</v>
      </c>
      <c r="K22" s="17"/>
      <c r="L22" s="40">
        <f t="shared" si="0"/>
        <v>269856.32010197366</v>
      </c>
      <c r="Q22" t="s">
        <v>40</v>
      </c>
      <c r="R22" s="34">
        <v>22663371.15064469</v>
      </c>
      <c r="S22" s="34">
        <f t="shared" si="1"/>
        <v>22.663371150644689</v>
      </c>
      <c r="T22" s="37">
        <v>22.663371150644689</v>
      </c>
    </row>
    <row r="23" spans="1:20" ht="18" customHeight="1" x14ac:dyDescent="0.25">
      <c r="A23" s="15">
        <v>13</v>
      </c>
      <c r="B23" s="22" t="s">
        <v>7</v>
      </c>
      <c r="C23" s="16">
        <v>17202</v>
      </c>
      <c r="D23" s="16">
        <v>26714</v>
      </c>
      <c r="E23" s="16">
        <v>25023</v>
      </c>
      <c r="F23" s="16">
        <v>46771</v>
      </c>
      <c r="G23" s="16">
        <v>42234.510999999999</v>
      </c>
      <c r="H23" s="17">
        <v>36180.737999999998</v>
      </c>
      <c r="I23" s="17">
        <v>27423</v>
      </c>
      <c r="J23" s="17">
        <v>9270.5296118421065</v>
      </c>
      <c r="K23" s="17"/>
      <c r="L23" s="40">
        <f t="shared" si="0"/>
        <v>230818.77861184211</v>
      </c>
      <c r="Q23" t="s">
        <v>50</v>
      </c>
      <c r="R23" s="34">
        <v>16735829.958312387</v>
      </c>
      <c r="S23" s="34">
        <f t="shared" si="1"/>
        <v>16.735829958312387</v>
      </c>
      <c r="T23" s="37">
        <v>16.735829958312387</v>
      </c>
    </row>
    <row r="24" spans="1:20" ht="18" customHeight="1" x14ac:dyDescent="0.25">
      <c r="A24" s="15">
        <v>14</v>
      </c>
      <c r="B24" s="22" t="s">
        <v>14</v>
      </c>
      <c r="C24" s="16">
        <v>9327</v>
      </c>
      <c r="D24" s="16">
        <v>28233</v>
      </c>
      <c r="E24" s="16">
        <v>33641</v>
      </c>
      <c r="F24" s="16">
        <v>36523</v>
      </c>
      <c r="G24" s="16">
        <v>46074.728000000003</v>
      </c>
      <c r="H24" s="17">
        <v>38991.411</v>
      </c>
      <c r="I24" s="17">
        <v>15710</v>
      </c>
      <c r="J24" s="17">
        <v>16763.952557090724</v>
      </c>
      <c r="K24" s="17"/>
      <c r="L24" s="40">
        <f t="shared" si="0"/>
        <v>225264.09155709072</v>
      </c>
      <c r="Q24" t="s">
        <v>51</v>
      </c>
      <c r="R24" s="34">
        <v>13834955.993308306</v>
      </c>
      <c r="S24" s="34">
        <f t="shared" si="1"/>
        <v>13.834955993308306</v>
      </c>
      <c r="T24" s="37">
        <v>13.834955993308306</v>
      </c>
    </row>
    <row r="25" spans="1:20" ht="18" customHeight="1" x14ac:dyDescent="0.25">
      <c r="A25" s="15">
        <v>15</v>
      </c>
      <c r="B25" s="22" t="s">
        <v>19</v>
      </c>
      <c r="C25" s="16">
        <v>12184</v>
      </c>
      <c r="D25" s="16">
        <v>8535</v>
      </c>
      <c r="E25" s="16">
        <v>37032</v>
      </c>
      <c r="F25" s="16">
        <v>30403</v>
      </c>
      <c r="G25" s="16">
        <v>30835.657999999999</v>
      </c>
      <c r="H25" s="17">
        <v>42862.81</v>
      </c>
      <c r="I25" s="17">
        <v>43966</v>
      </c>
      <c r="J25" s="17" t="s">
        <v>11</v>
      </c>
      <c r="K25" s="17"/>
      <c r="L25" s="40">
        <f t="shared" si="0"/>
        <v>205818.46799999999</v>
      </c>
      <c r="Q25" t="s">
        <v>45</v>
      </c>
      <c r="R25" s="34">
        <v>8476676.6175942533</v>
      </c>
      <c r="S25" s="34">
        <f t="shared" si="1"/>
        <v>8.4766766175942525</v>
      </c>
      <c r="T25" s="37">
        <v>8.4766766175942525</v>
      </c>
    </row>
    <row r="26" spans="1:20" ht="18" customHeight="1" x14ac:dyDescent="0.25">
      <c r="A26" s="15">
        <v>16</v>
      </c>
      <c r="B26" s="22" t="s">
        <v>31</v>
      </c>
      <c r="C26" s="18" t="s">
        <v>11</v>
      </c>
      <c r="D26" s="18" t="s">
        <v>11</v>
      </c>
      <c r="E26" s="18" t="s">
        <v>11</v>
      </c>
      <c r="F26" s="18" t="s">
        <v>11</v>
      </c>
      <c r="G26" s="16">
        <v>2727.8319999999999</v>
      </c>
      <c r="H26" s="17">
        <v>10943.337</v>
      </c>
      <c r="I26" s="17">
        <v>57509</v>
      </c>
      <c r="J26" s="17">
        <v>110612.32498359999</v>
      </c>
      <c r="K26" s="17"/>
      <c r="L26" s="40">
        <f t="shared" si="0"/>
        <v>181792.4939836</v>
      </c>
      <c r="Q26" t="s">
        <v>52</v>
      </c>
      <c r="R26" s="34">
        <v>5000000</v>
      </c>
      <c r="S26" s="34">
        <f t="shared" si="1"/>
        <v>5</v>
      </c>
      <c r="T26" s="37">
        <v>5</v>
      </c>
    </row>
    <row r="27" spans="1:20" ht="18" customHeight="1" x14ac:dyDescent="0.25">
      <c r="A27" s="15">
        <v>17</v>
      </c>
      <c r="B27" s="22" t="s">
        <v>13</v>
      </c>
      <c r="C27" s="16">
        <v>11242</v>
      </c>
      <c r="D27" s="16">
        <v>16414</v>
      </c>
      <c r="E27" s="16">
        <v>13035</v>
      </c>
      <c r="F27" s="16">
        <v>20812</v>
      </c>
      <c r="G27" s="16">
        <v>22781.998</v>
      </c>
      <c r="H27" s="17">
        <v>19792.679</v>
      </c>
      <c r="I27" s="17">
        <v>31428</v>
      </c>
      <c r="J27" s="17">
        <v>16699.887434210526</v>
      </c>
      <c r="K27" s="17"/>
      <c r="L27" s="40">
        <f t="shared" si="0"/>
        <v>152205.56443421054</v>
      </c>
      <c r="Q27" t="s">
        <v>53</v>
      </c>
      <c r="R27" s="34">
        <v>1119717590.6824241</v>
      </c>
      <c r="S27" s="34">
        <f t="shared" si="1"/>
        <v>1119.7175906824241</v>
      </c>
      <c r="T27" s="37">
        <v>1119.7175906824241</v>
      </c>
    </row>
    <row r="28" spans="1:20" ht="18" customHeight="1" x14ac:dyDescent="0.25">
      <c r="A28" s="15">
        <v>18</v>
      </c>
      <c r="B28" s="22" t="s">
        <v>20</v>
      </c>
      <c r="C28" s="18" t="s">
        <v>11</v>
      </c>
      <c r="D28" s="16">
        <v>0.63200000000000001</v>
      </c>
      <c r="E28" s="18" t="s">
        <v>11</v>
      </c>
      <c r="F28" s="18" t="s">
        <v>11</v>
      </c>
      <c r="G28" s="18" t="s">
        <v>11</v>
      </c>
      <c r="H28" s="17">
        <v>1000</v>
      </c>
      <c r="I28" s="17">
        <v>1674</v>
      </c>
      <c r="J28" s="17">
        <v>5000</v>
      </c>
      <c r="K28" s="17"/>
      <c r="L28" s="40">
        <f t="shared" si="0"/>
        <v>7674.6319999999996</v>
      </c>
      <c r="Q28" t="s">
        <v>23</v>
      </c>
      <c r="R28" s="34">
        <v>126795784.63968174</v>
      </c>
      <c r="S28" s="34">
        <f t="shared" si="1"/>
        <v>126.79578463968174</v>
      </c>
      <c r="T28" s="37">
        <v>126.79578463968174</v>
      </c>
    </row>
    <row r="29" spans="1:20" ht="18" customHeight="1" x14ac:dyDescent="0.25">
      <c r="A29" s="217" t="s">
        <v>21</v>
      </c>
      <c r="B29" s="217"/>
      <c r="C29" s="39">
        <f t="shared" ref="C29:J29" si="2">SUM(C11:C28)</f>
        <v>781204</v>
      </c>
      <c r="D29" s="39">
        <f t="shared" si="2"/>
        <v>509494.63199999998</v>
      </c>
      <c r="E29" s="39">
        <f t="shared" si="2"/>
        <v>1009673</v>
      </c>
      <c r="F29" s="39">
        <f t="shared" si="2"/>
        <v>1193553</v>
      </c>
      <c r="G29" s="39">
        <f t="shared" si="2"/>
        <v>1432767.1609999998</v>
      </c>
      <c r="H29" s="39">
        <f t="shared" si="2"/>
        <v>1067880.0960000001</v>
      </c>
      <c r="I29" s="39">
        <f t="shared" si="2"/>
        <v>740926</v>
      </c>
      <c r="J29" s="39">
        <f t="shared" si="2"/>
        <v>1010092.9362289999</v>
      </c>
      <c r="K29" s="39"/>
      <c r="L29" s="40">
        <f t="shared" si="0"/>
        <v>7745590.8252289994</v>
      </c>
      <c r="Q29" t="s">
        <v>30</v>
      </c>
      <c r="R29" s="34">
        <v>26521144.036611713</v>
      </c>
      <c r="S29" s="34">
        <f t="shared" si="1"/>
        <v>26.521144036611712</v>
      </c>
      <c r="T29" s="37">
        <v>26.521144036611712</v>
      </c>
    </row>
    <row r="30" spans="1:20" ht="18" customHeight="1" x14ac:dyDescent="0.25">
      <c r="A30" s="15">
        <v>1</v>
      </c>
      <c r="B30" s="22" t="s">
        <v>22</v>
      </c>
      <c r="C30" s="16">
        <v>99027</v>
      </c>
      <c r="D30" s="16">
        <v>73463</v>
      </c>
      <c r="E30" s="16">
        <v>95526</v>
      </c>
      <c r="F30" s="16">
        <v>123716</v>
      </c>
      <c r="G30" s="16">
        <v>194445.84599999999</v>
      </c>
      <c r="H30" s="17">
        <v>166043.473</v>
      </c>
      <c r="I30" s="17">
        <v>35218</v>
      </c>
      <c r="J30" s="17">
        <v>15314.598187046053</v>
      </c>
      <c r="K30" s="17"/>
      <c r="L30" s="40">
        <f t="shared" si="0"/>
        <v>802753.91718704603</v>
      </c>
      <c r="Q30" t="s">
        <v>24</v>
      </c>
      <c r="R30" s="34">
        <v>11746614.105709154</v>
      </c>
      <c r="S30" s="34">
        <f t="shared" si="1"/>
        <v>11.746614105709154</v>
      </c>
      <c r="T30" s="37">
        <v>11.746614105709154</v>
      </c>
    </row>
    <row r="31" spans="1:20" ht="18" customHeight="1" x14ac:dyDescent="0.25">
      <c r="A31" s="15">
        <v>2</v>
      </c>
      <c r="B31" s="22" t="s">
        <v>23</v>
      </c>
      <c r="C31" s="16">
        <v>110176</v>
      </c>
      <c r="D31" s="16">
        <v>72102</v>
      </c>
      <c r="E31" s="16">
        <v>50772</v>
      </c>
      <c r="F31" s="16">
        <v>73386</v>
      </c>
      <c r="G31" s="16">
        <v>62042.159</v>
      </c>
      <c r="H31" s="17">
        <v>130758.099</v>
      </c>
      <c r="I31" s="17">
        <v>101015</v>
      </c>
      <c r="J31" s="17">
        <v>68673.252773684217</v>
      </c>
      <c r="K31" s="17"/>
      <c r="L31" s="40">
        <f t="shared" si="0"/>
        <v>668924.51077368413</v>
      </c>
      <c r="Q31" t="s">
        <v>33</v>
      </c>
      <c r="R31" s="34">
        <v>40349851.424840875</v>
      </c>
      <c r="S31" s="34">
        <f t="shared" si="1"/>
        <v>40.349851424840878</v>
      </c>
      <c r="T31" s="37">
        <v>40.349851424840878</v>
      </c>
    </row>
    <row r="32" spans="1:20" ht="18" customHeight="1" x14ac:dyDescent="0.25">
      <c r="A32" s="15">
        <v>3</v>
      </c>
      <c r="B32" s="22" t="s">
        <v>24</v>
      </c>
      <c r="C32" s="16">
        <v>23689</v>
      </c>
      <c r="D32" s="16">
        <v>25754</v>
      </c>
      <c r="E32" s="16">
        <v>22060</v>
      </c>
      <c r="F32" s="16">
        <v>31352</v>
      </c>
      <c r="G32" s="16">
        <v>12899.874</v>
      </c>
      <c r="H32" s="17">
        <v>10808.038</v>
      </c>
      <c r="I32" s="18" t="s">
        <v>11</v>
      </c>
      <c r="J32" s="17">
        <v>12233.739440789475</v>
      </c>
      <c r="K32" s="17"/>
      <c r="L32" s="40">
        <f t="shared" si="0"/>
        <v>138796.65144078946</v>
      </c>
      <c r="Q32" t="s">
        <v>54</v>
      </c>
      <c r="R32" s="34">
        <v>205413394.2068435</v>
      </c>
      <c r="S32" s="34">
        <f t="shared" si="1"/>
        <v>205.41339420684349</v>
      </c>
      <c r="T32" s="37">
        <v>205.41339420684349</v>
      </c>
    </row>
    <row r="33" spans="1:23" ht="18" customHeight="1" x14ac:dyDescent="0.25">
      <c r="A33" s="15">
        <v>4</v>
      </c>
      <c r="B33" s="22" t="s">
        <v>25</v>
      </c>
      <c r="C33" s="16">
        <v>63</v>
      </c>
      <c r="D33" s="16">
        <v>194</v>
      </c>
      <c r="E33" s="16">
        <v>7417</v>
      </c>
      <c r="F33" s="16">
        <v>8538</v>
      </c>
      <c r="G33" s="16">
        <v>1574.6559999999999</v>
      </c>
      <c r="H33" s="18" t="s">
        <v>11</v>
      </c>
      <c r="I33" s="18" t="s">
        <v>11</v>
      </c>
      <c r="J33" s="18" t="s">
        <v>11</v>
      </c>
      <c r="K33" s="18"/>
      <c r="L33" s="40">
        <f t="shared" si="0"/>
        <v>17786.655999999999</v>
      </c>
      <c r="Q33" t="s">
        <v>55</v>
      </c>
      <c r="R33" s="34">
        <v>1325130984.8892674</v>
      </c>
      <c r="S33" s="34">
        <f t="shared" si="1"/>
        <v>1325.1309848892674</v>
      </c>
      <c r="T33" s="37">
        <v>1325.1309848892674</v>
      </c>
    </row>
    <row r="34" spans="1:23" ht="18" customHeight="1" x14ac:dyDescent="0.25">
      <c r="A34" s="15">
        <v>5</v>
      </c>
      <c r="B34" s="22" t="s">
        <v>26</v>
      </c>
      <c r="C34" s="16">
        <v>101</v>
      </c>
      <c r="D34" s="16">
        <v>1135</v>
      </c>
      <c r="E34" s="18" t="s">
        <v>11</v>
      </c>
      <c r="F34" s="18" t="s">
        <v>11</v>
      </c>
      <c r="G34" s="18" t="s">
        <v>11</v>
      </c>
      <c r="H34" s="18" t="s">
        <v>11</v>
      </c>
      <c r="I34" s="18" t="s">
        <v>11</v>
      </c>
      <c r="J34" s="18" t="s">
        <v>11</v>
      </c>
      <c r="K34" s="18"/>
      <c r="L34" s="40">
        <f t="shared" si="0"/>
        <v>1236</v>
      </c>
    </row>
    <row r="35" spans="1:23" ht="18" customHeight="1" x14ac:dyDescent="0.25">
      <c r="A35" s="15">
        <v>6</v>
      </c>
      <c r="B35" s="22" t="s">
        <v>27</v>
      </c>
      <c r="C35" s="16">
        <v>5465</v>
      </c>
      <c r="D35" s="16">
        <v>18728</v>
      </c>
      <c r="E35" s="16">
        <v>11928</v>
      </c>
      <c r="F35" s="16">
        <v>10273</v>
      </c>
      <c r="G35" s="16">
        <v>19674.940999999999</v>
      </c>
      <c r="H35" s="17">
        <v>134563.02299999999</v>
      </c>
      <c r="I35" s="17">
        <v>209050</v>
      </c>
      <c r="J35" s="17">
        <v>20745.976285480265</v>
      </c>
      <c r="K35" s="17"/>
      <c r="L35" s="40">
        <f t="shared" si="0"/>
        <v>430427.94028548023</v>
      </c>
    </row>
    <row r="36" spans="1:23" ht="18" customHeight="1" x14ac:dyDescent="0.25">
      <c r="A36" s="217" t="s">
        <v>28</v>
      </c>
      <c r="B36" s="217"/>
      <c r="C36" s="39">
        <f t="shared" ref="C36:H36" si="3">SUM(C30:C35)</f>
        <v>238521</v>
      </c>
      <c r="D36" s="39">
        <f t="shared" si="3"/>
        <v>191376</v>
      </c>
      <c r="E36" s="39">
        <f t="shared" si="3"/>
        <v>187703</v>
      </c>
      <c r="F36" s="39">
        <f t="shared" si="3"/>
        <v>247265</v>
      </c>
      <c r="G36" s="39">
        <f t="shared" si="3"/>
        <v>290637.47600000002</v>
      </c>
      <c r="H36" s="39">
        <f t="shared" si="3"/>
        <v>442172.63299999997</v>
      </c>
      <c r="I36" s="39">
        <f>SUM(I30:I35)</f>
        <v>345283</v>
      </c>
      <c r="J36" s="39">
        <f>SUM(J30:J35)</f>
        <v>116967.56668700001</v>
      </c>
      <c r="K36" s="39"/>
      <c r="L36" s="40">
        <f t="shared" si="0"/>
        <v>2059925.6756869999</v>
      </c>
    </row>
    <row r="37" spans="1:23" ht="23.85" customHeight="1" x14ac:dyDescent="0.3">
      <c r="A37" s="214" t="s">
        <v>16</v>
      </c>
      <c r="B37" s="214"/>
      <c r="C37" s="41">
        <f>SUM(C36,C29)</f>
        <v>1019725</v>
      </c>
      <c r="D37" s="41">
        <f>SUM(D36,D29)</f>
        <v>700870.63199999998</v>
      </c>
      <c r="E37" s="41">
        <f>SUM(E36,E29)</f>
        <v>1197376</v>
      </c>
      <c r="F37" s="41">
        <f>SUM(F36,F29)</f>
        <v>1440818</v>
      </c>
      <c r="G37" s="41">
        <f>SUM(G36,G29)</f>
        <v>1723404.6369999999</v>
      </c>
      <c r="H37" s="41">
        <f>SUM(H29)+H36</f>
        <v>1510052.7290000001</v>
      </c>
      <c r="I37" s="41">
        <f>SUM(I29,I36)</f>
        <v>1086209</v>
      </c>
      <c r="J37" s="41">
        <f>SUM(J29,J36)</f>
        <v>1127060.5029159999</v>
      </c>
      <c r="K37" s="41"/>
      <c r="L37" s="41">
        <f>SUM(L29,L36)</f>
        <v>9805516.5009159986</v>
      </c>
    </row>
    <row r="38" spans="1:23" x14ac:dyDescent="0.25">
      <c r="L38" s="4"/>
    </row>
    <row r="39" spans="1:23" x14ac:dyDescent="0.25">
      <c r="L39" s="4"/>
      <c r="N39" s="31"/>
      <c r="O39" s="13"/>
      <c r="P39" s="13"/>
    </row>
    <row r="40" spans="1:23" x14ac:dyDescent="0.25">
      <c r="L40" s="31"/>
      <c r="M40" s="13"/>
      <c r="N40" s="31"/>
      <c r="O40" s="13"/>
      <c r="P40" s="13"/>
    </row>
    <row r="41" spans="1:23" ht="17.850000000000001" customHeight="1" x14ac:dyDescent="0.25">
      <c r="C41" s="213" t="s">
        <v>37</v>
      </c>
      <c r="D41" s="213"/>
      <c r="E41" s="213"/>
      <c r="F41" s="213"/>
      <c r="G41" s="213"/>
      <c r="H41" s="213"/>
      <c r="I41" s="213"/>
      <c r="J41" s="213"/>
      <c r="K41" s="30"/>
      <c r="L41" s="19"/>
      <c r="M41" s="19"/>
      <c r="N41" s="19"/>
      <c r="O41" s="19"/>
      <c r="P41" s="13"/>
    </row>
    <row r="42" spans="1:23" ht="27.6" customHeight="1" x14ac:dyDescent="0.25">
      <c r="C42" s="213"/>
      <c r="D42" s="213"/>
      <c r="E42" s="213"/>
      <c r="F42" s="213"/>
      <c r="G42" s="213"/>
      <c r="H42" s="213"/>
      <c r="I42" s="213"/>
      <c r="J42" s="213"/>
      <c r="K42" s="30"/>
      <c r="L42" s="19"/>
      <c r="M42" s="19"/>
      <c r="N42" s="31"/>
      <c r="O42" s="13"/>
      <c r="P42" s="13"/>
    </row>
    <row r="43" spans="1:23" x14ac:dyDescent="0.25">
      <c r="D43" s="4"/>
      <c r="E43" s="12"/>
      <c r="F43" s="13"/>
      <c r="G43" s="14"/>
      <c r="H43" s="23"/>
      <c r="I43" s="23"/>
      <c r="J43" s="23"/>
      <c r="K43" s="23"/>
      <c r="L43" s="25"/>
      <c r="M43" s="26"/>
      <c r="N43" s="21"/>
      <c r="O43" s="13"/>
      <c r="P43" s="13"/>
    </row>
    <row r="44" spans="1:23" x14ac:dyDescent="0.25">
      <c r="D44" s="4"/>
      <c r="E44" s="12"/>
      <c r="F44" s="13"/>
      <c r="G44" s="14"/>
      <c r="H44" s="23"/>
      <c r="I44" s="23"/>
      <c r="J44" s="23"/>
      <c r="K44" s="23"/>
      <c r="L44" s="25"/>
      <c r="M44" s="26"/>
      <c r="N44" s="21"/>
    </row>
    <row r="45" spans="1:23" x14ac:dyDescent="0.25">
      <c r="D45" s="4"/>
      <c r="E45" s="12"/>
      <c r="F45" s="13"/>
      <c r="G45" s="14"/>
      <c r="H45" s="23"/>
      <c r="I45" s="23"/>
      <c r="J45" s="23"/>
      <c r="K45" s="23"/>
      <c r="L45" s="25"/>
      <c r="M45" s="27"/>
      <c r="N45" s="21"/>
      <c r="W45">
        <v>2016</v>
      </c>
    </row>
    <row r="46" spans="1:23" ht="15.75" x14ac:dyDescent="0.25">
      <c r="D46" s="4"/>
      <c r="E46" s="12"/>
      <c r="F46" s="13"/>
      <c r="G46" s="14"/>
      <c r="H46" s="23"/>
      <c r="I46" s="23"/>
      <c r="J46" s="23"/>
      <c r="K46" s="23"/>
      <c r="L46" s="25"/>
      <c r="M46" s="27"/>
      <c r="N46" s="21"/>
      <c r="U46">
        <v>1</v>
      </c>
      <c r="V46" s="3" t="s">
        <v>12</v>
      </c>
      <c r="W46" s="2">
        <v>887897.40700000001</v>
      </c>
    </row>
    <row r="47" spans="1:23" ht="15.75" x14ac:dyDescent="0.25">
      <c r="D47" s="4"/>
      <c r="E47" s="12"/>
      <c r="F47" s="13"/>
      <c r="G47" s="14"/>
      <c r="H47" s="23"/>
      <c r="I47" s="23"/>
      <c r="J47" s="23"/>
      <c r="K47" s="23"/>
      <c r="L47" s="25"/>
      <c r="M47" s="27"/>
      <c r="N47" s="21"/>
      <c r="U47">
        <v>2</v>
      </c>
      <c r="V47" s="3" t="s">
        <v>6</v>
      </c>
      <c r="W47" s="2">
        <v>775735.37078289478</v>
      </c>
    </row>
    <row r="48" spans="1:23" ht="15.75" x14ac:dyDescent="0.25">
      <c r="D48" s="4"/>
      <c r="E48" s="12"/>
      <c r="F48" s="13"/>
      <c r="G48" s="14"/>
      <c r="H48" s="23"/>
      <c r="I48" s="23"/>
      <c r="J48" s="23"/>
      <c r="K48" s="23"/>
      <c r="L48" s="25"/>
      <c r="M48" s="27"/>
      <c r="N48" s="21"/>
      <c r="U48">
        <v>3</v>
      </c>
      <c r="V48" s="3" t="s">
        <v>8</v>
      </c>
      <c r="W48" s="2">
        <v>774582.51540163159</v>
      </c>
    </row>
    <row r="49" spans="4:23" ht="15.75" x14ac:dyDescent="0.25">
      <c r="D49" s="4"/>
      <c r="E49" s="12"/>
      <c r="F49" s="13"/>
      <c r="G49" s="14"/>
      <c r="H49" s="23"/>
      <c r="I49" s="23"/>
      <c r="J49" s="23"/>
      <c r="K49" s="23"/>
      <c r="L49" s="25"/>
      <c r="M49" s="27"/>
      <c r="N49" s="21"/>
      <c r="U49">
        <v>4</v>
      </c>
      <c r="V49" s="3" t="s">
        <v>1</v>
      </c>
      <c r="W49" s="2">
        <v>662050.71131578938</v>
      </c>
    </row>
    <row r="50" spans="4:23" ht="15.75" x14ac:dyDescent="0.25">
      <c r="D50" s="4"/>
      <c r="E50" s="12"/>
      <c r="F50" s="13"/>
      <c r="G50" s="14"/>
      <c r="H50" s="23"/>
      <c r="I50" s="23"/>
      <c r="J50" s="23"/>
      <c r="K50" s="23"/>
      <c r="L50" s="25"/>
      <c r="M50" s="27"/>
      <c r="N50" s="21"/>
      <c r="U50">
        <v>5</v>
      </c>
      <c r="V50" s="3" t="s">
        <v>10</v>
      </c>
      <c r="W50" s="2">
        <v>631244.04744801973</v>
      </c>
    </row>
    <row r="51" spans="4:23" ht="15.75" x14ac:dyDescent="0.25">
      <c r="D51" s="4"/>
      <c r="E51" s="12"/>
      <c r="F51" s="13"/>
      <c r="G51" s="14"/>
      <c r="H51" s="23"/>
      <c r="I51" s="23"/>
      <c r="J51" s="23"/>
      <c r="K51" s="23"/>
      <c r="L51" s="25"/>
      <c r="M51" s="27"/>
      <c r="N51" s="21"/>
      <c r="U51">
        <v>6</v>
      </c>
      <c r="V51" s="3" t="s">
        <v>17</v>
      </c>
      <c r="W51" s="2">
        <v>585843.85100000002</v>
      </c>
    </row>
    <row r="52" spans="4:23" ht="15.75" x14ac:dyDescent="0.25">
      <c r="D52" s="4"/>
      <c r="E52" s="12"/>
      <c r="F52" s="13"/>
      <c r="G52" s="14"/>
      <c r="H52" s="23"/>
      <c r="I52" s="23"/>
      <c r="J52" s="23"/>
      <c r="K52" s="23"/>
      <c r="L52" s="25"/>
      <c r="M52" s="27"/>
      <c r="N52" s="21"/>
      <c r="U52">
        <v>7</v>
      </c>
      <c r="V52" s="3" t="s">
        <v>9</v>
      </c>
      <c r="W52" s="2">
        <v>582243.80200000003</v>
      </c>
    </row>
    <row r="53" spans="4:23" ht="15.75" x14ac:dyDescent="0.25">
      <c r="D53" s="4"/>
      <c r="E53" s="12"/>
      <c r="F53" s="13"/>
      <c r="G53" s="14"/>
      <c r="H53" s="23"/>
      <c r="I53" s="23"/>
      <c r="J53" s="23"/>
      <c r="K53" s="23"/>
      <c r="L53" s="25"/>
      <c r="M53" s="27"/>
      <c r="N53" s="21"/>
      <c r="U53">
        <v>8</v>
      </c>
      <c r="V53" s="3" t="s">
        <v>5</v>
      </c>
      <c r="W53" s="2">
        <v>431884.02849434211</v>
      </c>
    </row>
    <row r="54" spans="4:23" ht="15.75" x14ac:dyDescent="0.25">
      <c r="D54" s="4"/>
      <c r="E54" s="12"/>
      <c r="F54" s="13"/>
      <c r="G54" s="14"/>
      <c r="H54" s="23"/>
      <c r="I54" s="23"/>
      <c r="J54" s="23"/>
      <c r="K54" s="23"/>
      <c r="L54" s="25"/>
      <c r="M54" s="27"/>
      <c r="N54" s="21"/>
      <c r="U54">
        <v>9</v>
      </c>
      <c r="V54" s="3" t="s">
        <v>4</v>
      </c>
      <c r="W54" s="2">
        <v>416314.53081907891</v>
      </c>
    </row>
    <row r="55" spans="4:23" ht="15.75" x14ac:dyDescent="0.25">
      <c r="D55" s="4"/>
      <c r="E55" s="12"/>
      <c r="F55" s="13"/>
      <c r="G55" s="14"/>
      <c r="H55" s="23"/>
      <c r="I55" s="23"/>
      <c r="J55" s="23"/>
      <c r="K55" s="23"/>
      <c r="L55" s="25"/>
      <c r="M55" s="27"/>
      <c r="N55" s="21"/>
      <c r="U55">
        <v>10</v>
      </c>
      <c r="V55" s="3" t="s">
        <v>2</v>
      </c>
      <c r="W55" s="2">
        <v>392411.44758131576</v>
      </c>
    </row>
    <row r="56" spans="4:23" ht="15.75" x14ac:dyDescent="0.25">
      <c r="D56" s="4"/>
      <c r="E56" s="12"/>
      <c r="F56" s="13"/>
      <c r="G56" s="14"/>
      <c r="H56" s="23"/>
      <c r="I56" s="23"/>
      <c r="J56" s="23"/>
      <c r="K56" s="23"/>
      <c r="L56" s="25"/>
      <c r="M56" s="27"/>
      <c r="N56" s="21"/>
      <c r="U56">
        <v>11</v>
      </c>
      <c r="V56" s="3" t="s">
        <v>3</v>
      </c>
      <c r="W56" s="2">
        <v>331952.76469721051</v>
      </c>
    </row>
    <row r="57" spans="4:23" ht="15.75" x14ac:dyDescent="0.25">
      <c r="D57" s="4"/>
      <c r="E57" s="12"/>
      <c r="F57" s="13"/>
      <c r="G57" s="14"/>
      <c r="H57" s="23"/>
      <c r="I57" s="23"/>
      <c r="J57" s="23"/>
      <c r="K57" s="23"/>
      <c r="L57" s="25"/>
      <c r="M57" s="27"/>
      <c r="N57" s="21"/>
      <c r="U57">
        <v>12</v>
      </c>
      <c r="V57" s="3" t="s">
        <v>18</v>
      </c>
      <c r="W57" s="2">
        <v>269856.32010197366</v>
      </c>
    </row>
    <row r="58" spans="4:23" ht="15.75" x14ac:dyDescent="0.25">
      <c r="D58" s="4"/>
      <c r="E58" s="12"/>
      <c r="F58" s="13"/>
      <c r="G58" s="14"/>
      <c r="H58" s="23"/>
      <c r="I58" s="23"/>
      <c r="J58" s="23"/>
      <c r="K58" s="23"/>
      <c r="L58" s="25"/>
      <c r="M58" s="27"/>
      <c r="N58" s="21"/>
      <c r="U58">
        <v>13</v>
      </c>
      <c r="V58" s="3" t="s">
        <v>7</v>
      </c>
      <c r="W58" s="2">
        <v>230818.77861184211</v>
      </c>
    </row>
    <row r="59" spans="4:23" ht="15.75" x14ac:dyDescent="0.25">
      <c r="D59" s="4"/>
      <c r="E59" s="12"/>
      <c r="F59" s="13"/>
      <c r="G59" s="14"/>
      <c r="H59" s="23"/>
      <c r="I59" s="23"/>
      <c r="J59" s="23"/>
      <c r="K59" s="23"/>
      <c r="L59" s="25"/>
      <c r="M59" s="27"/>
      <c r="N59" s="21"/>
      <c r="U59">
        <v>14</v>
      </c>
      <c r="V59" s="3" t="s">
        <v>14</v>
      </c>
      <c r="W59" s="2">
        <v>225264.09155709072</v>
      </c>
    </row>
    <row r="60" spans="4:23" ht="15.75" x14ac:dyDescent="0.25">
      <c r="D60" s="4"/>
      <c r="E60" s="12"/>
      <c r="F60" s="13"/>
      <c r="G60" s="14"/>
      <c r="H60" s="23"/>
      <c r="I60" s="23"/>
      <c r="J60" s="23"/>
      <c r="K60" s="23"/>
      <c r="L60" s="25"/>
      <c r="M60" s="27"/>
      <c r="N60" s="21"/>
      <c r="U60">
        <v>15</v>
      </c>
      <c r="V60" s="3" t="s">
        <v>19</v>
      </c>
      <c r="W60" s="2">
        <v>205818.46799999999</v>
      </c>
    </row>
    <row r="61" spans="4:23" ht="15.75" x14ac:dyDescent="0.25">
      <c r="D61" s="4"/>
      <c r="E61" s="12"/>
      <c r="F61" s="13"/>
      <c r="G61" s="14"/>
      <c r="H61" s="24"/>
      <c r="I61" s="24"/>
      <c r="J61" s="24"/>
      <c r="K61" s="24"/>
      <c r="L61" s="25"/>
      <c r="M61" s="27"/>
      <c r="N61" s="21"/>
      <c r="U61">
        <v>16</v>
      </c>
      <c r="V61" s="3" t="s">
        <v>31</v>
      </c>
      <c r="W61" s="2">
        <v>181792.4939836</v>
      </c>
    </row>
    <row r="62" spans="4:23" ht="15.75" x14ac:dyDescent="0.25">
      <c r="D62" s="4"/>
      <c r="E62" s="12"/>
      <c r="F62" s="13"/>
      <c r="G62" s="14"/>
      <c r="H62" s="23"/>
      <c r="I62" s="23"/>
      <c r="J62" s="23"/>
      <c r="K62" s="23"/>
      <c r="L62" s="28"/>
      <c r="M62" s="27"/>
      <c r="N62" s="21"/>
      <c r="U62">
        <v>17</v>
      </c>
      <c r="V62" s="3" t="s">
        <v>13</v>
      </c>
      <c r="W62" s="2">
        <v>152205.56443421054</v>
      </c>
    </row>
    <row r="63" spans="4:23" ht="15.75" x14ac:dyDescent="0.25">
      <c r="D63" s="4"/>
      <c r="E63" s="12"/>
      <c r="F63" s="13"/>
      <c r="G63" s="14"/>
      <c r="H63" s="23"/>
      <c r="I63" s="23"/>
      <c r="J63" s="23"/>
      <c r="K63" s="23"/>
      <c r="L63" s="25"/>
      <c r="M63" s="29"/>
      <c r="N63" s="21"/>
      <c r="U63">
        <v>18</v>
      </c>
      <c r="V63" s="3" t="s">
        <v>20</v>
      </c>
      <c r="W63" s="2">
        <v>7674.6319999999996</v>
      </c>
    </row>
    <row r="64" spans="4:23" ht="15.75" x14ac:dyDescent="0.25">
      <c r="D64" s="4"/>
      <c r="E64" s="12"/>
      <c r="F64" s="13"/>
      <c r="G64" s="14"/>
      <c r="H64" s="23"/>
      <c r="I64" s="23"/>
      <c r="J64" s="23"/>
      <c r="K64" s="23"/>
      <c r="L64" s="25"/>
      <c r="M64" s="27"/>
      <c r="N64" s="21"/>
      <c r="U64">
        <v>19</v>
      </c>
      <c r="V64" s="1" t="s">
        <v>22</v>
      </c>
      <c r="W64" s="2">
        <v>802753.91718704603</v>
      </c>
    </row>
    <row r="65" spans="1:23" ht="15.75" x14ac:dyDescent="0.25">
      <c r="D65" s="4"/>
      <c r="E65" s="13"/>
      <c r="F65" s="13"/>
      <c r="G65" s="14"/>
      <c r="H65" s="23"/>
      <c r="I65" s="23"/>
      <c r="J65" s="23"/>
      <c r="K65" s="23"/>
      <c r="L65" s="25"/>
      <c r="M65" s="27"/>
      <c r="N65" s="21"/>
      <c r="U65">
        <v>20</v>
      </c>
      <c r="V65" s="1" t="s">
        <v>23</v>
      </c>
      <c r="W65" s="2">
        <v>668924.51077368413</v>
      </c>
    </row>
    <row r="66" spans="1:23" ht="15.75" x14ac:dyDescent="0.25">
      <c r="A66" s="5"/>
      <c r="E66" s="13"/>
      <c r="F66" s="13"/>
      <c r="G66" s="14"/>
      <c r="H66" s="23"/>
      <c r="I66" s="23"/>
      <c r="J66" s="23"/>
      <c r="K66" s="23"/>
      <c r="L66" s="25"/>
      <c r="M66" s="27"/>
      <c r="N66" s="21"/>
      <c r="U66">
        <v>21</v>
      </c>
      <c r="V66" s="1" t="s">
        <v>24</v>
      </c>
      <c r="W66" s="2">
        <v>138796.65144078946</v>
      </c>
    </row>
    <row r="67" spans="1:23" ht="15.75" x14ac:dyDescent="0.25">
      <c r="A67" s="5"/>
      <c r="E67" s="13"/>
      <c r="F67" s="13"/>
      <c r="G67" s="14"/>
      <c r="H67" s="23"/>
      <c r="I67" s="23"/>
      <c r="J67" s="23"/>
      <c r="K67" s="23"/>
      <c r="L67" s="25"/>
      <c r="M67" s="27"/>
      <c r="N67" s="21"/>
      <c r="U67">
        <v>22</v>
      </c>
      <c r="V67" s="1" t="s">
        <v>32</v>
      </c>
      <c r="W67" s="2">
        <f>SUM(L33:L35)</f>
        <v>449450.59628548025</v>
      </c>
    </row>
    <row r="68" spans="1:23" ht="15.75" x14ac:dyDescent="0.25">
      <c r="A68" s="5"/>
      <c r="G68" s="8"/>
      <c r="H68" s="23"/>
      <c r="I68" s="23"/>
      <c r="J68" s="23"/>
      <c r="K68" s="23"/>
      <c r="L68" s="28"/>
      <c r="M68" s="27"/>
      <c r="N68" s="21"/>
      <c r="U68" s="5"/>
      <c r="V68" s="6"/>
      <c r="W68" s="7">
        <f>SUM(W46:W67)</f>
        <v>9805516.5009160023</v>
      </c>
    </row>
    <row r="69" spans="1:23" ht="15.75" x14ac:dyDescent="0.25">
      <c r="A69" s="5"/>
      <c r="B69" s="5"/>
      <c r="C69" s="5"/>
      <c r="G69" s="8"/>
      <c r="H69" s="23"/>
      <c r="I69" s="23"/>
      <c r="J69" s="23"/>
      <c r="K69" s="23"/>
      <c r="L69" s="25"/>
      <c r="M69" s="29"/>
      <c r="N69" s="21"/>
      <c r="V69" s="6"/>
      <c r="W69" s="7"/>
    </row>
    <row r="70" spans="1:23" ht="15.75" x14ac:dyDescent="0.25">
      <c r="G70" s="8"/>
      <c r="H70" s="24"/>
      <c r="I70" s="24"/>
      <c r="J70" s="24"/>
      <c r="K70" s="24"/>
      <c r="L70" s="25"/>
      <c r="M70" s="29"/>
      <c r="N70" s="21"/>
      <c r="V70" s="9" t="s">
        <v>34</v>
      </c>
      <c r="W70" s="10">
        <f>SUM(W64:W67)</f>
        <v>2059925.6756869999</v>
      </c>
    </row>
    <row r="71" spans="1:23" ht="15.75" x14ac:dyDescent="0.25">
      <c r="H71" s="21"/>
      <c r="I71" s="21"/>
      <c r="J71" s="21"/>
      <c r="K71" s="21"/>
      <c r="L71" s="21"/>
      <c r="M71" s="29"/>
      <c r="N71" s="21"/>
      <c r="V71" s="9" t="s">
        <v>35</v>
      </c>
      <c r="W71" s="11">
        <f>W70/W68*100</f>
        <v>21.007824274168197</v>
      </c>
    </row>
    <row r="72" spans="1:23" x14ac:dyDescent="0.25">
      <c r="H72" s="21"/>
      <c r="I72" s="21"/>
      <c r="J72" s="21"/>
      <c r="K72" s="21"/>
      <c r="L72" s="21"/>
      <c r="M72" s="21"/>
      <c r="N72" s="21"/>
    </row>
    <row r="73" spans="1:23" x14ac:dyDescent="0.25">
      <c r="H73" s="21"/>
      <c r="I73" s="21"/>
      <c r="J73" s="21"/>
      <c r="K73" s="21"/>
      <c r="L73" s="21"/>
      <c r="M73" s="21"/>
      <c r="N73" s="21"/>
    </row>
  </sheetData>
  <sortState xmlns:xlrd2="http://schemas.microsoft.com/office/spreadsheetml/2017/richdata2" ref="B3:L20">
    <sortCondition descending="1" ref="L3:L20"/>
  </sortState>
  <mergeCells count="6">
    <mergeCell ref="C41:J42"/>
    <mergeCell ref="A37:B37"/>
    <mergeCell ref="A9:L9"/>
    <mergeCell ref="A10:B10"/>
    <mergeCell ref="A29:B29"/>
    <mergeCell ref="A36:B36"/>
  </mergeCells>
  <printOptions horizontalCentered="1" verticalCentered="1"/>
  <pageMargins left="0.5" right="0.5" top="0.75" bottom="0.75" header="0.3" footer="0.3"/>
  <pageSetup scale="85" orientation="landscape" r:id="rId1"/>
  <ignoredErrors>
    <ignoredError sqref="H29:I29 C36:D3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2:U69"/>
  <sheetViews>
    <sheetView showGridLines="0" zoomScale="86" zoomScaleNormal="86" workbookViewId="0">
      <selection activeCell="A3" sqref="A3:Q33"/>
    </sheetView>
  </sheetViews>
  <sheetFormatPr defaultRowHeight="15" x14ac:dyDescent="0.25"/>
  <cols>
    <col min="1" max="1" width="5.7109375" customWidth="1"/>
    <col min="2" max="2" width="16.28515625" customWidth="1"/>
    <col min="3" max="3" width="14.140625" customWidth="1"/>
    <col min="4" max="16" width="10.5703125" customWidth="1"/>
    <col min="17" max="17" width="15.5703125" customWidth="1"/>
    <col min="21" max="21" width="14.42578125" bestFit="1" customWidth="1"/>
  </cols>
  <sheetData>
    <row r="2" spans="1:21" ht="3.75" customHeight="1" x14ac:dyDescent="0.25"/>
    <row r="3" spans="1:21" ht="36" customHeight="1" thickBot="1" x14ac:dyDescent="0.3">
      <c r="A3" s="207" t="s">
        <v>105</v>
      </c>
      <c r="B3" s="208"/>
      <c r="C3" s="208"/>
      <c r="D3" s="208"/>
      <c r="E3" s="208"/>
      <c r="F3" s="208"/>
      <c r="G3" s="208"/>
      <c r="H3" s="208"/>
      <c r="I3" s="208"/>
      <c r="J3" s="208"/>
      <c r="K3" s="208"/>
      <c r="L3" s="208"/>
      <c r="M3" s="208"/>
      <c r="N3" s="208"/>
      <c r="O3" s="208"/>
      <c r="P3" s="208"/>
      <c r="Q3" s="208"/>
      <c r="T3" s="44"/>
      <c r="U3" s="44"/>
    </row>
    <row r="4" spans="1:21" ht="45.75" customHeight="1" thickBot="1" x14ac:dyDescent="0.3">
      <c r="A4" s="218" t="s">
        <v>151</v>
      </c>
      <c r="B4" s="218"/>
      <c r="C4" s="218"/>
      <c r="D4" s="218"/>
      <c r="E4" s="218"/>
      <c r="F4" s="218"/>
      <c r="G4" s="218"/>
      <c r="H4" s="218"/>
      <c r="I4" s="218"/>
      <c r="J4" s="218"/>
      <c r="K4" s="218"/>
      <c r="L4" s="218"/>
      <c r="M4" s="218"/>
      <c r="N4" s="218"/>
      <c r="O4" s="218"/>
      <c r="P4" s="218"/>
      <c r="Q4" s="218"/>
      <c r="T4" s="44"/>
      <c r="U4" s="198" t="s">
        <v>173</v>
      </c>
    </row>
    <row r="5" spans="1:21" ht="25.35" customHeight="1" x14ac:dyDescent="0.25">
      <c r="A5" s="206" t="s">
        <v>57</v>
      </c>
      <c r="B5" s="206"/>
      <c r="C5" s="77" t="s">
        <v>85</v>
      </c>
      <c r="D5" s="71">
        <v>2008</v>
      </c>
      <c r="E5" s="71">
        <v>2009</v>
      </c>
      <c r="F5" s="71">
        <v>2010</v>
      </c>
      <c r="G5" s="71">
        <v>2011</v>
      </c>
      <c r="H5" s="71">
        <v>2012</v>
      </c>
      <c r="I5" s="71">
        <v>2013</v>
      </c>
      <c r="J5" s="71">
        <v>2014</v>
      </c>
      <c r="K5" s="71">
        <v>2015</v>
      </c>
      <c r="L5" s="71">
        <v>2016</v>
      </c>
      <c r="M5" s="71">
        <v>2017</v>
      </c>
      <c r="N5" s="71">
        <v>2018</v>
      </c>
      <c r="O5" s="71">
        <v>2019</v>
      </c>
      <c r="P5" s="71">
        <v>2020</v>
      </c>
      <c r="Q5" s="71" t="s">
        <v>152</v>
      </c>
      <c r="T5" s="44"/>
      <c r="U5" s="44"/>
    </row>
    <row r="6" spans="1:21" ht="21.75" customHeight="1" x14ac:dyDescent="0.25">
      <c r="A6" s="46">
        <v>1</v>
      </c>
      <c r="B6" s="43" t="s">
        <v>6</v>
      </c>
      <c r="C6" s="47" t="s">
        <v>76</v>
      </c>
      <c r="D6" s="73">
        <f>'ج26 ش 18'!C12/1000</f>
        <v>10.013999999999999</v>
      </c>
      <c r="E6" s="73">
        <f>'ج26 ش 18'!D12/1000</f>
        <v>27.257999999999999</v>
      </c>
      <c r="F6" s="73">
        <f>'ج26 ش 18'!E12/1000</f>
        <v>27.175999999999998</v>
      </c>
      <c r="G6" s="73">
        <f>'ج26 ش 18'!F12/1000</f>
        <v>60.603999999999999</v>
      </c>
      <c r="H6" s="73">
        <f>'ج26 ش 18'!G12/1000</f>
        <v>228.98730399999999</v>
      </c>
      <c r="I6" s="73">
        <f>'ج26 ش 18'!H12/1000</f>
        <v>207.93792499999998</v>
      </c>
      <c r="J6" s="73">
        <f>'ج26 ش 18'!I12/1000</f>
        <v>93.852999999999994</v>
      </c>
      <c r="K6" s="73">
        <f>'ج26 ش 18'!J12/1000</f>
        <v>119.90514178289475</v>
      </c>
      <c r="L6" s="73">
        <v>171.75760384962624</v>
      </c>
      <c r="M6" s="73">
        <v>205.40671824628618</v>
      </c>
      <c r="N6" s="73">
        <v>180.63731094611686</v>
      </c>
      <c r="O6" s="73">
        <v>101.1926845708448</v>
      </c>
      <c r="P6" s="73">
        <v>99.477469999999997</v>
      </c>
      <c r="Q6" s="74">
        <f>SUM(D6:P6)</f>
        <v>1534.2071583957688</v>
      </c>
    </row>
    <row r="7" spans="1:21" ht="21.75" customHeight="1" x14ac:dyDescent="0.25">
      <c r="A7" s="46">
        <v>2</v>
      </c>
      <c r="B7" s="43" t="s">
        <v>10</v>
      </c>
      <c r="C7" s="47" t="s">
        <v>73</v>
      </c>
      <c r="D7" s="73">
        <f>'ج26 ش 18'!C15/1000</f>
        <v>5.6050000000000004</v>
      </c>
      <c r="E7" s="73">
        <f>'ج26 ش 18'!D15/1000</f>
        <v>4.4610000000000003</v>
      </c>
      <c r="F7" s="73">
        <f>'ج26 ش 18'!E15/1000</f>
        <v>3.8220000000000001</v>
      </c>
      <c r="G7" s="73">
        <f>'ج26 ش 18'!F15/1000</f>
        <v>113.52</v>
      </c>
      <c r="H7" s="73">
        <f>'ج26 ش 18'!G15/1000</f>
        <v>159.27813800000001</v>
      </c>
      <c r="I7" s="73">
        <f>'ج26 ش 18'!H15/1000</f>
        <v>83.419484999999995</v>
      </c>
      <c r="J7" s="73">
        <f>'ج26 ش 18'!I15/1000</f>
        <v>57.037999999999997</v>
      </c>
      <c r="K7" s="73">
        <f>'ج26 ش 18'!J15/1000</f>
        <v>204.10042444801974</v>
      </c>
      <c r="L7" s="73">
        <v>138.50387187921012</v>
      </c>
      <c r="M7" s="73">
        <v>144.87740510047973</v>
      </c>
      <c r="N7" s="73">
        <v>164.6423988927518</v>
      </c>
      <c r="O7" s="73">
        <v>165.86445615472707</v>
      </c>
      <c r="P7" s="73">
        <v>250.74409600000001</v>
      </c>
      <c r="Q7" s="74">
        <f t="shared" ref="Q7:Q32" si="0">SUM(D7:P7)</f>
        <v>1495.8762754751883</v>
      </c>
    </row>
    <row r="8" spans="1:21" ht="21.75" customHeight="1" x14ac:dyDescent="0.25">
      <c r="A8" s="46">
        <v>3</v>
      </c>
      <c r="B8" s="43" t="s">
        <v>4</v>
      </c>
      <c r="C8" s="47" t="s">
        <v>74</v>
      </c>
      <c r="D8" s="73">
        <f>'ج26 ش 18'!C19/1000</f>
        <v>16.771000000000001</v>
      </c>
      <c r="E8" s="73">
        <f>'ج26 ش 18'!D19/1000</f>
        <v>5.0010000000000003</v>
      </c>
      <c r="F8" s="73">
        <f>'ج26 ش 18'!E19/1000</f>
        <v>18.413</v>
      </c>
      <c r="G8" s="73">
        <f>'ج26 ش 18'!F19/1000</f>
        <v>28.728999999999999</v>
      </c>
      <c r="H8" s="73">
        <f>'ج26 ش 18'!G19/1000</f>
        <v>99.398857000000007</v>
      </c>
      <c r="I8" s="73">
        <f>'ج26 ش 18'!H19/1000</f>
        <v>79.344003000000001</v>
      </c>
      <c r="J8" s="73">
        <f>'ج26 ش 18'!I19/1000</f>
        <v>71.451999999999998</v>
      </c>
      <c r="K8" s="73">
        <f>'ج26 ش 18'!J19/1000</f>
        <v>97.205670819078946</v>
      </c>
      <c r="L8" s="73">
        <v>174.83596447820466</v>
      </c>
      <c r="M8" s="73">
        <v>158.34285178051366</v>
      </c>
      <c r="N8" s="73">
        <v>302.96625027978934</v>
      </c>
      <c r="O8" s="73">
        <v>322.50447277953748</v>
      </c>
      <c r="P8" s="73" t="s">
        <v>11</v>
      </c>
      <c r="Q8" s="74">
        <f t="shared" si="0"/>
        <v>1374.9640701371241</v>
      </c>
    </row>
    <row r="9" spans="1:21" ht="21.75" customHeight="1" x14ac:dyDescent="0.25">
      <c r="A9" s="46">
        <v>7</v>
      </c>
      <c r="B9" s="43" t="s">
        <v>3</v>
      </c>
      <c r="C9" s="47" t="s">
        <v>72</v>
      </c>
      <c r="D9" s="73">
        <f>'ج26 ش 18'!C21/1000</f>
        <v>26.452000000000002</v>
      </c>
      <c r="E9" s="73">
        <f>'ج26 ش 18'!D21/1000</f>
        <v>17.196999999999999</v>
      </c>
      <c r="F9" s="73">
        <f>'ج26 ش 18'!E21/1000</f>
        <v>26.131</v>
      </c>
      <c r="G9" s="73">
        <f>'ج26 ش 18'!F21/1000</f>
        <v>29.824999999999999</v>
      </c>
      <c r="H9" s="73">
        <f>'ج26 ش 18'!G21/1000</f>
        <v>51.716199000000003</v>
      </c>
      <c r="I9" s="73">
        <f>'ج26 ش 18'!H21/1000</f>
        <v>25.452959</v>
      </c>
      <c r="J9" s="73">
        <f>'ج26 ش 18'!I21/1000</f>
        <v>28.068999999999999</v>
      </c>
      <c r="K9" s="73">
        <f>'ج26 ش 18'!J21/1000</f>
        <v>127.10960669721052</v>
      </c>
      <c r="L9" s="73">
        <v>122.63748141655658</v>
      </c>
      <c r="M9" s="73">
        <v>167.44183939433071</v>
      </c>
      <c r="N9" s="73">
        <v>188.71970517323106</v>
      </c>
      <c r="O9" s="73">
        <v>136.11850152730111</v>
      </c>
      <c r="P9" s="73">
        <v>173.00168600000001</v>
      </c>
      <c r="Q9" s="74">
        <f>SUM(D9:P9)</f>
        <v>1119.87197820863</v>
      </c>
    </row>
    <row r="10" spans="1:21" ht="21.75" customHeight="1" x14ac:dyDescent="0.25">
      <c r="A10" s="46">
        <v>5</v>
      </c>
      <c r="B10" s="43" t="s">
        <v>8</v>
      </c>
      <c r="C10" s="47" t="s">
        <v>71</v>
      </c>
      <c r="D10" s="73">
        <f>'ج26 ش 18'!C13/1000</f>
        <v>28.902999999999999</v>
      </c>
      <c r="E10" s="73">
        <f>'ج26 ش 18'!D13/1000</f>
        <v>57.959000000000003</v>
      </c>
      <c r="F10" s="73">
        <f>'ج26 ش 18'!E13/1000</f>
        <v>91.792000000000002</v>
      </c>
      <c r="G10" s="73">
        <f>'ج26 ش 18'!F13/1000</f>
        <v>174.68299999999999</v>
      </c>
      <c r="H10" s="73">
        <f>'ج26 ش 18'!G13/1000</f>
        <v>206.610761</v>
      </c>
      <c r="I10" s="73">
        <f>'ج26 ش 18'!H13/1000</f>
        <v>102.97463099999999</v>
      </c>
      <c r="J10" s="73">
        <f>'ج26 ش 18'!I13/1000</f>
        <v>45.572000000000003</v>
      </c>
      <c r="K10" s="73">
        <f>'ج26 ش 18'!J13/1000</f>
        <v>66.088123401631591</v>
      </c>
      <c r="L10" s="73">
        <v>79.882194421086979</v>
      </c>
      <c r="M10" s="73">
        <v>71.411563343258905</v>
      </c>
      <c r="N10" s="73">
        <v>59.299762328242274</v>
      </c>
      <c r="O10" s="73">
        <v>58.505753408819146</v>
      </c>
      <c r="P10" s="73">
        <v>64.559353000000002</v>
      </c>
      <c r="Q10" s="74">
        <f>SUM(D10:P10)</f>
        <v>1108.2411419030391</v>
      </c>
    </row>
    <row r="11" spans="1:21" ht="21.75" customHeight="1" x14ac:dyDescent="0.25">
      <c r="A11" s="46">
        <v>4</v>
      </c>
      <c r="B11" s="43" t="s">
        <v>12</v>
      </c>
      <c r="C11" s="47" t="s">
        <v>77</v>
      </c>
      <c r="D11" s="73">
        <f>'ج26 ش 18'!C11/1000</f>
        <v>163.19800000000001</v>
      </c>
      <c r="E11" s="73">
        <f>'ج26 ش 18'!D11/1000</f>
        <v>107.352</v>
      </c>
      <c r="F11" s="73">
        <f>'ج26 ش 18'!E11/1000</f>
        <v>318.63799999999998</v>
      </c>
      <c r="G11" s="73">
        <f>'ج26 ش 18'!F11/1000</f>
        <v>150.22200000000001</v>
      </c>
      <c r="H11" s="73">
        <f>'ج26 ش 18'!G11/1000</f>
        <v>58.775438999999999</v>
      </c>
      <c r="I11" s="73">
        <f>'ج26 ش 18'!H11/1000</f>
        <v>48.116990999999999</v>
      </c>
      <c r="J11" s="73">
        <f>'ج26 ش 18'!I11/1000</f>
        <v>20.91</v>
      </c>
      <c r="K11" s="73">
        <f>'ج26 ش 18'!J11/1000</f>
        <v>20.684977</v>
      </c>
      <c r="L11" s="73">
        <v>16.735829958312387</v>
      </c>
      <c r="M11" s="73">
        <v>87.09106916623044</v>
      </c>
      <c r="N11" s="73">
        <v>31.14674069684493</v>
      </c>
      <c r="O11" s="73">
        <v>15</v>
      </c>
      <c r="P11" s="73">
        <v>15</v>
      </c>
      <c r="Q11" s="74">
        <f t="shared" si="0"/>
        <v>1052.8710468213876</v>
      </c>
    </row>
    <row r="12" spans="1:21" ht="21.75" customHeight="1" x14ac:dyDescent="0.25">
      <c r="A12" s="46">
        <v>6</v>
      </c>
      <c r="B12" s="43" t="s">
        <v>1</v>
      </c>
      <c r="C12" s="47" t="s">
        <v>69</v>
      </c>
      <c r="D12" s="73">
        <f>'ج26 ش 18'!C14/1000</f>
        <v>47.014000000000003</v>
      </c>
      <c r="E12" s="73">
        <f>'ج26 ش 18'!D14/1000</f>
        <v>47.496000000000002</v>
      </c>
      <c r="F12" s="73">
        <f>'ج26 ش 18'!E14/1000</f>
        <v>54.564</v>
      </c>
      <c r="G12" s="73">
        <f>'ج26 ش 18'!F14/1000</f>
        <v>124.166</v>
      </c>
      <c r="H12" s="73">
        <f>'ج26 ش 18'!G14/1000</f>
        <v>175.70627299999998</v>
      </c>
      <c r="I12" s="73">
        <f>'ج26 ش 18'!H14/1000</f>
        <v>99.220698999999996</v>
      </c>
      <c r="J12" s="73">
        <f>'ج26 ش 18'!I14/1000</f>
        <v>62.545000000000002</v>
      </c>
      <c r="K12" s="73">
        <f>'ج26 ش 18'!J14/1000</f>
        <v>51.338739315789468</v>
      </c>
      <c r="L12" s="73">
        <v>105.7300514171699</v>
      </c>
      <c r="M12" s="73">
        <v>71.708551408602148</v>
      </c>
      <c r="N12" s="73">
        <v>71.153260237096788</v>
      </c>
      <c r="O12" s="73">
        <v>48.853660930718505</v>
      </c>
      <c r="P12" s="73">
        <v>56.376072000000001</v>
      </c>
      <c r="Q12" s="74">
        <f t="shared" si="0"/>
        <v>1015.8723073093768</v>
      </c>
    </row>
    <row r="13" spans="1:21" ht="21.75" customHeight="1" x14ac:dyDescent="0.25">
      <c r="A13" s="46">
        <v>8</v>
      </c>
      <c r="B13" s="43" t="s">
        <v>17</v>
      </c>
      <c r="C13" s="47" t="s">
        <v>86</v>
      </c>
      <c r="D13" s="73">
        <f>'ج26 ش 18'!C16/1000</f>
        <v>175.88900000000001</v>
      </c>
      <c r="E13" s="73">
        <f>'ج26 ش 18'!D16/1000</f>
        <v>3.8639999999999999</v>
      </c>
      <c r="F13" s="73">
        <f>'ج26 ش 18'!E16/1000</f>
        <v>107.46599999999999</v>
      </c>
      <c r="G13" s="73">
        <f>'ج26 ش 18'!F16/1000</f>
        <v>83.637</v>
      </c>
      <c r="H13" s="73">
        <f>'ج26 ش 18'!G16/1000</f>
        <v>87.924773000000002</v>
      </c>
      <c r="I13" s="73">
        <f>'ج26 ش 18'!H16/1000</f>
        <v>92.238077999999987</v>
      </c>
      <c r="J13" s="73">
        <f>'ج26 ش 18'!I16/1000</f>
        <v>20.824999999999999</v>
      </c>
      <c r="K13" s="73">
        <f>'ج26 ش 18'!J16/1000</f>
        <v>14</v>
      </c>
      <c r="L13" s="73">
        <v>42.610999999999997</v>
      </c>
      <c r="M13" s="73">
        <v>39.556607999999997</v>
      </c>
      <c r="N13" s="73">
        <v>30</v>
      </c>
      <c r="O13" s="73">
        <v>122.05515601000003</v>
      </c>
      <c r="P13" s="73">
        <v>95.669130999999993</v>
      </c>
      <c r="Q13" s="74">
        <f t="shared" si="0"/>
        <v>915.73574601000007</v>
      </c>
    </row>
    <row r="14" spans="1:21" ht="21.75" customHeight="1" x14ac:dyDescent="0.25">
      <c r="A14" s="46">
        <v>10</v>
      </c>
      <c r="B14" s="43" t="s">
        <v>5</v>
      </c>
      <c r="C14" s="47" t="s">
        <v>75</v>
      </c>
      <c r="D14" s="73">
        <f>'ج26 ش 18'!C18/1000</f>
        <v>29.428999999999998</v>
      </c>
      <c r="E14" s="73">
        <f>'ج26 ش 18'!D18/1000</f>
        <v>41.292000000000002</v>
      </c>
      <c r="F14" s="73">
        <f>'ج26 ش 18'!E18/1000</f>
        <v>44.588999999999999</v>
      </c>
      <c r="G14" s="73">
        <f>'ج26 ش 18'!F18/1000</f>
        <v>98.2</v>
      </c>
      <c r="H14" s="73">
        <f>'ج26 ش 18'!G18/1000</f>
        <v>68.76722199999999</v>
      </c>
      <c r="I14" s="73">
        <f>'ج26 ش 18'!H18/1000</f>
        <v>52.930948999999998</v>
      </c>
      <c r="J14" s="73">
        <f>'ج26 ش 18'!I18/1000</f>
        <v>42.914000000000001</v>
      </c>
      <c r="K14" s="73">
        <f>'ج26 ش 18'!J18/1000</f>
        <v>53.761857494342109</v>
      </c>
      <c r="L14" s="73">
        <v>24.930781051085361</v>
      </c>
      <c r="M14" s="73">
        <v>38.222468557154677</v>
      </c>
      <c r="N14" s="73">
        <v>27.804143966161952</v>
      </c>
      <c r="O14" s="73">
        <v>112.08726887754246</v>
      </c>
      <c r="P14" s="73">
        <v>149.30001899999999</v>
      </c>
      <c r="Q14" s="74">
        <f>SUM(D14:P14)</f>
        <v>784.22870994628659</v>
      </c>
    </row>
    <row r="15" spans="1:21" ht="21.75" customHeight="1" x14ac:dyDescent="0.25">
      <c r="A15" s="46">
        <v>9</v>
      </c>
      <c r="B15" s="43" t="s">
        <v>84</v>
      </c>
      <c r="C15" s="47" t="s">
        <v>81</v>
      </c>
      <c r="D15" s="73">
        <f>'ج26 ش 18'!C17/1000</f>
        <v>193.09</v>
      </c>
      <c r="E15" s="73">
        <f>'ج26 ش 18'!D17/1000</f>
        <v>31.875</v>
      </c>
      <c r="F15" s="73">
        <f>'ج26 ش 18'!E17/1000</f>
        <v>104.09699999999999</v>
      </c>
      <c r="G15" s="73">
        <f>'ج26 ش 18'!F17/1000</f>
        <v>74.635999999999996</v>
      </c>
      <c r="H15" s="73">
        <f>'ج26 ش 18'!G17/1000</f>
        <v>58.036266000000005</v>
      </c>
      <c r="I15" s="73">
        <f>'ج26 ش 18'!H17/1000</f>
        <v>50</v>
      </c>
      <c r="J15" s="73">
        <f>'ج26 ش 18'!I17/1000</f>
        <v>35.255000000000003</v>
      </c>
      <c r="K15" s="73">
        <f>'ج26 ش 18'!J17/1000</f>
        <v>35.254536000000002</v>
      </c>
      <c r="L15" s="73">
        <v>35.254536000000002</v>
      </c>
      <c r="M15" s="73">
        <v>35.254536000000002</v>
      </c>
      <c r="N15" s="73" t="s">
        <v>11</v>
      </c>
      <c r="O15" s="73" t="s">
        <v>11</v>
      </c>
      <c r="P15" s="73" t="s">
        <v>11</v>
      </c>
      <c r="Q15" s="74">
        <f t="shared" si="0"/>
        <v>652.75287400000013</v>
      </c>
    </row>
    <row r="16" spans="1:21" ht="21.75" customHeight="1" x14ac:dyDescent="0.25">
      <c r="A16" s="46">
        <v>11</v>
      </c>
      <c r="B16" s="43" t="s">
        <v>31</v>
      </c>
      <c r="C16" s="47" t="s">
        <v>87</v>
      </c>
      <c r="D16" s="75" t="s">
        <v>11</v>
      </c>
      <c r="E16" s="75" t="s">
        <v>11</v>
      </c>
      <c r="F16" s="75" t="s">
        <v>11</v>
      </c>
      <c r="G16" s="75" t="s">
        <v>11</v>
      </c>
      <c r="H16" s="73">
        <f>'ج26 ش 18'!G26/1000</f>
        <v>2.7278319999999998</v>
      </c>
      <c r="I16" s="73">
        <f>'ج26 ش 18'!H26/1000</f>
        <v>10.943337</v>
      </c>
      <c r="J16" s="73">
        <f>'ج26 ش 18'!I26/1000</f>
        <v>57.509</v>
      </c>
      <c r="K16" s="73">
        <f>'ج26 ش 18'!J26/1000</f>
        <v>110.61232498359999</v>
      </c>
      <c r="L16" s="73">
        <v>93.460019950000003</v>
      </c>
      <c r="M16" s="73">
        <v>91.378409810794039</v>
      </c>
      <c r="N16" s="73">
        <v>110.304596</v>
      </c>
      <c r="O16" s="73">
        <v>43.633809999999997</v>
      </c>
      <c r="P16" s="73">
        <v>45.636580000000002</v>
      </c>
      <c r="Q16" s="74">
        <f t="shared" si="0"/>
        <v>566.20590974439403</v>
      </c>
    </row>
    <row r="17" spans="1:17" ht="21.75" customHeight="1" x14ac:dyDescent="0.25">
      <c r="A17" s="46">
        <v>15</v>
      </c>
      <c r="B17" s="43" t="s">
        <v>13</v>
      </c>
      <c r="C17" s="47" t="s">
        <v>102</v>
      </c>
      <c r="D17" s="73">
        <f>'ج26 ش 18'!C27/1000</f>
        <v>11.242000000000001</v>
      </c>
      <c r="E17" s="73">
        <f>'ج26 ش 18'!D27/1000</f>
        <v>16.414000000000001</v>
      </c>
      <c r="F17" s="73">
        <f>'ج26 ش 18'!E27/1000</f>
        <v>13.035</v>
      </c>
      <c r="G17" s="73">
        <f>'ج26 ش 18'!F27/1000</f>
        <v>20.812000000000001</v>
      </c>
      <c r="H17" s="73">
        <f>'ج26 ش 18'!G27/1000</f>
        <v>22.781997999999998</v>
      </c>
      <c r="I17" s="73">
        <f>'ج26 ش 18'!H27/1000</f>
        <v>19.792679</v>
      </c>
      <c r="J17" s="73">
        <f>'ج26 ش 18'!I27/1000</f>
        <v>31.428000000000001</v>
      </c>
      <c r="K17" s="73">
        <f>'ج26 ش 18'!J27/1000</f>
        <v>16.699887434210527</v>
      </c>
      <c r="L17" s="73">
        <v>24.286431902268649</v>
      </c>
      <c r="M17" s="73">
        <v>29.858115369727045</v>
      </c>
      <c r="N17" s="73">
        <v>73.444758628044767</v>
      </c>
      <c r="O17" s="73">
        <v>133.39118416806139</v>
      </c>
      <c r="P17" s="73">
        <v>121.73859</v>
      </c>
      <c r="Q17" s="74">
        <f>SUM(D17:P17)</f>
        <v>534.92464450231239</v>
      </c>
    </row>
    <row r="18" spans="1:17" ht="21.75" customHeight="1" x14ac:dyDescent="0.25">
      <c r="A18" s="46">
        <v>12</v>
      </c>
      <c r="B18" s="43" t="s">
        <v>2</v>
      </c>
      <c r="C18" s="47" t="s">
        <v>70</v>
      </c>
      <c r="D18" s="73">
        <f>'ج26 ش 18'!C20/1000</f>
        <v>31.312999999999999</v>
      </c>
      <c r="E18" s="73">
        <f>'ج26 ش 18'!D20/1000</f>
        <v>47.843000000000004</v>
      </c>
      <c r="F18" s="73">
        <f>'ج26 ش 18'!E20/1000</f>
        <v>51.284999999999997</v>
      </c>
      <c r="G18" s="73">
        <f>'ج26 ش 18'!F20/1000</f>
        <v>76.231999999999999</v>
      </c>
      <c r="H18" s="73">
        <f>'ج26 ش 18'!G20/1000</f>
        <v>70.869916000000003</v>
      </c>
      <c r="I18" s="73">
        <f>'ج26 ش 18'!H20/1000</f>
        <v>65.033152999999999</v>
      </c>
      <c r="J18" s="73">
        <f>'ج26 ش 18'!I20/1000</f>
        <v>25.824999999999999</v>
      </c>
      <c r="K18" s="73">
        <f>'ج26 ش 18'!J20/1000</f>
        <v>24.010378581315788</v>
      </c>
      <c r="L18" s="73">
        <v>22.663371150644689</v>
      </c>
      <c r="M18" s="73">
        <v>16.843433990074441</v>
      </c>
      <c r="N18" s="73">
        <v>15.593591301843317</v>
      </c>
      <c r="O18" s="73">
        <v>10.39830541894853</v>
      </c>
      <c r="P18" s="73">
        <v>9.0310539999999992</v>
      </c>
      <c r="Q18" s="74">
        <f t="shared" si="0"/>
        <v>466.94120344282675</v>
      </c>
    </row>
    <row r="19" spans="1:17" ht="21.75" customHeight="1" x14ac:dyDescent="0.25">
      <c r="A19" s="46">
        <v>13</v>
      </c>
      <c r="B19" s="43" t="s">
        <v>18</v>
      </c>
      <c r="C19" s="47" t="s">
        <v>88</v>
      </c>
      <c r="D19" s="73">
        <f>'ج26 ش 18'!C22/1000</f>
        <v>3.5710000000000002</v>
      </c>
      <c r="E19" s="73">
        <f>'ج26 ش 18'!D22/1000</f>
        <v>38</v>
      </c>
      <c r="F19" s="73">
        <f>'ج26 ش 18'!E22/1000</f>
        <v>52.969000000000001</v>
      </c>
      <c r="G19" s="73">
        <f>'ج26 ش 18'!F22/1000</f>
        <v>44.59</v>
      </c>
      <c r="H19" s="73">
        <f>'ج26 ش 18'!G22/1000</f>
        <v>22.041285999999999</v>
      </c>
      <c r="I19" s="73">
        <f>'ج26 ش 18'!H22/1000</f>
        <v>11.440248</v>
      </c>
      <c r="J19" s="73">
        <f>'ج26 ش 18'!I22/1000</f>
        <v>58.957999999999998</v>
      </c>
      <c r="K19" s="73">
        <f>'ج26 ش 18'!J22/1000</f>
        <v>38.286786101973689</v>
      </c>
      <c r="L19" s="73">
        <v>39.116820597355954</v>
      </c>
      <c r="M19" s="73">
        <v>34.298903002481389</v>
      </c>
      <c r="N19" s="73">
        <v>37.215922918038189</v>
      </c>
      <c r="O19" s="73">
        <v>23.522888047413179</v>
      </c>
      <c r="P19" s="73">
        <v>3.4283649999999999</v>
      </c>
      <c r="Q19" s="74">
        <f t="shared" si="0"/>
        <v>407.43921966726236</v>
      </c>
    </row>
    <row r="20" spans="1:17" ht="21.75" customHeight="1" x14ac:dyDescent="0.25">
      <c r="A20" s="46">
        <v>14</v>
      </c>
      <c r="B20" s="43" t="s">
        <v>14</v>
      </c>
      <c r="C20" s="47" t="s">
        <v>83</v>
      </c>
      <c r="D20" s="73">
        <f>'ج26 ش 18'!C24/1000</f>
        <v>9.327</v>
      </c>
      <c r="E20" s="73">
        <f>'ج26 ش 18'!D24/1000</f>
        <v>28.233000000000001</v>
      </c>
      <c r="F20" s="73">
        <f>'ج26 ش 18'!E24/1000</f>
        <v>33.640999999999998</v>
      </c>
      <c r="G20" s="73">
        <f>'ج26 ش 18'!F24/1000</f>
        <v>36.523000000000003</v>
      </c>
      <c r="H20" s="73">
        <f>'ج26 ش 18'!G24/1000</f>
        <v>46.074728</v>
      </c>
      <c r="I20" s="73">
        <f>'ج26 ش 18'!H24/1000</f>
        <v>38.991410999999999</v>
      </c>
      <c r="J20" s="73">
        <f>'ج26 ش 18'!I24/1000</f>
        <v>15.71</v>
      </c>
      <c r="K20" s="73">
        <f>'ج26 ش 18'!J24/1000</f>
        <v>16.763952557090725</v>
      </c>
      <c r="L20" s="73">
        <v>13.834955993308306</v>
      </c>
      <c r="M20" s="73">
        <v>17.436805013234078</v>
      </c>
      <c r="N20" s="73">
        <v>45.486157340355497</v>
      </c>
      <c r="O20" s="73">
        <v>31.712634141737741</v>
      </c>
      <c r="P20" s="73">
        <v>27.687681000000001</v>
      </c>
      <c r="Q20" s="74">
        <f t="shared" si="0"/>
        <v>361.42232504572632</v>
      </c>
    </row>
    <row r="21" spans="1:17" ht="21.75" customHeight="1" x14ac:dyDescent="0.25">
      <c r="A21" s="46">
        <v>16</v>
      </c>
      <c r="B21" s="43" t="s">
        <v>7</v>
      </c>
      <c r="C21" s="47" t="s">
        <v>80</v>
      </c>
      <c r="D21" s="73">
        <f>'ج26 ش 18'!C23/1000</f>
        <v>17.202000000000002</v>
      </c>
      <c r="E21" s="73">
        <f>'ج26 ش 18'!D23/1000</f>
        <v>26.713999999999999</v>
      </c>
      <c r="F21" s="73">
        <f>'ج26 ش 18'!E23/1000</f>
        <v>25.023</v>
      </c>
      <c r="G21" s="73">
        <f>'ج26 ش 18'!F23/1000</f>
        <v>46.771000000000001</v>
      </c>
      <c r="H21" s="73">
        <f>'ج26 ش 18'!G23/1000</f>
        <v>42.234510999999998</v>
      </c>
      <c r="I21" s="73">
        <f>'ج26 ش 18'!H23/1000</f>
        <v>36.180737999999998</v>
      </c>
      <c r="J21" s="73">
        <f>'ج26 ش 18'!I23/1000</f>
        <v>27.422999999999998</v>
      </c>
      <c r="K21" s="73">
        <f>'ج26 ش 18'!J23/1000</f>
        <v>9.2705296118421057</v>
      </c>
      <c r="L21" s="73">
        <v>8.4766766175942525</v>
      </c>
      <c r="M21" s="73">
        <v>7.2251291861042182</v>
      </c>
      <c r="N21" s="73">
        <v>10.188830568466097</v>
      </c>
      <c r="O21" s="73">
        <v>8.1751670395093257</v>
      </c>
      <c r="P21" s="73">
        <v>9.5134100000000004</v>
      </c>
      <c r="Q21" s="74">
        <f t="shared" si="0"/>
        <v>274.397992023516</v>
      </c>
    </row>
    <row r="22" spans="1:17" ht="21.75" customHeight="1" x14ac:dyDescent="0.25">
      <c r="A22" s="46">
        <v>17</v>
      </c>
      <c r="B22" s="43" t="s">
        <v>19</v>
      </c>
      <c r="C22" s="47" t="s">
        <v>101</v>
      </c>
      <c r="D22" s="73">
        <f>'ج26 ش 18'!C25/1000</f>
        <v>12.183999999999999</v>
      </c>
      <c r="E22" s="73">
        <f>'ج26 ش 18'!D25/1000</f>
        <v>8.5350000000000001</v>
      </c>
      <c r="F22" s="73">
        <f>'ج26 ش 18'!E25/1000</f>
        <v>37.031999999999996</v>
      </c>
      <c r="G22" s="73">
        <f>'ج26 ش 18'!F25/1000</f>
        <v>30.402999999999999</v>
      </c>
      <c r="H22" s="73">
        <f>'ج26 ش 18'!G25/1000</f>
        <v>30.835657999999999</v>
      </c>
      <c r="I22" s="73">
        <f>'ج26 ش 18'!H25/1000</f>
        <v>42.862809999999996</v>
      </c>
      <c r="J22" s="73">
        <f>'ج26 ش 18'!I25/1000</f>
        <v>43.966000000000001</v>
      </c>
      <c r="K22" s="75" t="s">
        <v>11</v>
      </c>
      <c r="L22" s="75" t="s">
        <v>11</v>
      </c>
      <c r="M22" s="75" t="s">
        <v>11</v>
      </c>
      <c r="N22" s="75" t="s">
        <v>11</v>
      </c>
      <c r="O22" s="75"/>
      <c r="P22" s="75" t="s">
        <v>11</v>
      </c>
      <c r="Q22" s="74">
        <f t="shared" si="0"/>
        <v>205.818468</v>
      </c>
    </row>
    <row r="23" spans="1:17" ht="21.75" customHeight="1" x14ac:dyDescent="0.25">
      <c r="A23" s="46">
        <v>18</v>
      </c>
      <c r="B23" s="43" t="s">
        <v>20</v>
      </c>
      <c r="C23" s="47" t="s">
        <v>89</v>
      </c>
      <c r="D23" s="75" t="s">
        <v>11</v>
      </c>
      <c r="E23" s="75" t="s">
        <v>11</v>
      </c>
      <c r="F23" s="75" t="s">
        <v>11</v>
      </c>
      <c r="G23" s="75" t="s">
        <v>11</v>
      </c>
      <c r="H23" s="75" t="s">
        <v>11</v>
      </c>
      <c r="I23" s="73">
        <f>'ج26 ش 18'!H28/1000</f>
        <v>1</v>
      </c>
      <c r="J23" s="73">
        <f>'ج26 ش 18'!I28/1000</f>
        <v>1.6739999999999999</v>
      </c>
      <c r="K23" s="73">
        <f>'ج26 ش 18'!J28/1000</f>
        <v>5</v>
      </c>
      <c r="L23" s="73">
        <v>5</v>
      </c>
      <c r="M23" s="73">
        <v>5</v>
      </c>
      <c r="N23" s="73">
        <v>5</v>
      </c>
      <c r="O23" s="73"/>
      <c r="P23" s="73" t="s">
        <v>11</v>
      </c>
      <c r="Q23" s="74">
        <f t="shared" si="0"/>
        <v>22.673999999999999</v>
      </c>
    </row>
    <row r="24" spans="1:17" ht="33.75" customHeight="1" x14ac:dyDescent="0.25">
      <c r="A24" s="220" t="s">
        <v>21</v>
      </c>
      <c r="B24" s="220"/>
      <c r="C24" s="64" t="s">
        <v>103</v>
      </c>
      <c r="D24" s="76">
        <f t="shared" ref="D24:M24" si="1">SUM(D6:D23)</f>
        <v>781.20399999999995</v>
      </c>
      <c r="E24" s="76">
        <f t="shared" si="1"/>
        <v>509.49400000000003</v>
      </c>
      <c r="F24" s="76">
        <f t="shared" si="1"/>
        <v>1009.6729999999999</v>
      </c>
      <c r="G24" s="76">
        <f t="shared" si="1"/>
        <v>1193.5529999999999</v>
      </c>
      <c r="H24" s="76">
        <f t="shared" si="1"/>
        <v>1432.7671610000002</v>
      </c>
      <c r="I24" s="76">
        <f t="shared" si="1"/>
        <v>1067.8800960000001</v>
      </c>
      <c r="J24" s="76">
        <f t="shared" si="1"/>
        <v>740.92600000000004</v>
      </c>
      <c r="K24" s="76">
        <f t="shared" si="1"/>
        <v>1010.0929362289999</v>
      </c>
      <c r="L24" s="76">
        <f t="shared" si="1"/>
        <v>1119.7175906824241</v>
      </c>
      <c r="M24" s="76">
        <f t="shared" si="1"/>
        <v>1221.3544073692717</v>
      </c>
      <c r="N24" s="76">
        <v>1353.603429276983</v>
      </c>
      <c r="O24" s="76">
        <v>1333.0159430751601</v>
      </c>
      <c r="P24" s="76">
        <f>SUM(P6:P23)</f>
        <v>1121.1635070000002</v>
      </c>
      <c r="Q24" s="74">
        <f t="shared" si="0"/>
        <v>13894.445070632839</v>
      </c>
    </row>
    <row r="25" spans="1:17" ht="21.75" customHeight="1" x14ac:dyDescent="0.25">
      <c r="A25" s="46">
        <v>1</v>
      </c>
      <c r="B25" s="43" t="s">
        <v>23</v>
      </c>
      <c r="C25" s="47" t="s">
        <v>90</v>
      </c>
      <c r="D25" s="73">
        <f>'ج26 ش 18'!C31/1000</f>
        <v>110.176</v>
      </c>
      <c r="E25" s="73">
        <f>'ج26 ش 18'!D31/1000</f>
        <v>72.102000000000004</v>
      </c>
      <c r="F25" s="73">
        <f>'ج26 ش 18'!E31/1000</f>
        <v>50.771999999999998</v>
      </c>
      <c r="G25" s="73">
        <f>'ج26 ش 18'!F31/1000</f>
        <v>73.385999999999996</v>
      </c>
      <c r="H25" s="73">
        <f>'ج26 ش 18'!G31/1000</f>
        <v>62.042158999999998</v>
      </c>
      <c r="I25" s="73">
        <f>'ج26 ش 18'!H31/1000</f>
        <v>130.75809900000002</v>
      </c>
      <c r="J25" s="73">
        <f>'ج26 ش 18'!I31/1000</f>
        <v>101.015</v>
      </c>
      <c r="K25" s="73">
        <f>'ج26 ش 18'!J31/1000</f>
        <v>68.673252773684212</v>
      </c>
      <c r="L25" s="73">
        <v>126.79578463968174</v>
      </c>
      <c r="M25" s="73">
        <v>138.95919728220844</v>
      </c>
      <c r="N25" s="73">
        <v>167.25806138907174</v>
      </c>
      <c r="O25" s="73">
        <v>350.01339034517656</v>
      </c>
      <c r="P25" s="73">
        <v>207.90883400000001</v>
      </c>
      <c r="Q25" s="74">
        <f t="shared" si="0"/>
        <v>1659.8597784298229</v>
      </c>
    </row>
    <row r="26" spans="1:17" ht="21.75" customHeight="1" x14ac:dyDescent="0.25">
      <c r="A26" s="46">
        <v>2</v>
      </c>
      <c r="B26" s="43" t="s">
        <v>22</v>
      </c>
      <c r="C26" s="47" t="s">
        <v>91</v>
      </c>
      <c r="D26" s="73">
        <f>'ج26 ش 18'!C30/1000</f>
        <v>99.027000000000001</v>
      </c>
      <c r="E26" s="73">
        <f>'ج26 ش 18'!D30/1000</f>
        <v>73.462999999999994</v>
      </c>
      <c r="F26" s="73">
        <f>'ج26 ش 18'!E30/1000</f>
        <v>95.525999999999996</v>
      </c>
      <c r="G26" s="73">
        <f>'ج26 ش 18'!F30/1000</f>
        <v>123.71599999999999</v>
      </c>
      <c r="H26" s="73">
        <f>'ج26 ش 18'!G30/1000</f>
        <v>194.44584599999999</v>
      </c>
      <c r="I26" s="73">
        <f>'ج26 ش 18'!H30/1000</f>
        <v>166.04347300000001</v>
      </c>
      <c r="J26" s="73">
        <f>'ج26 ش 18'!I30/1000</f>
        <v>35.218000000000004</v>
      </c>
      <c r="K26" s="73">
        <f>'ج26 ش 18'!J30/1000</f>
        <v>15.314598187046053</v>
      </c>
      <c r="L26" s="73">
        <v>26.521144036611712</v>
      </c>
      <c r="M26" s="73">
        <v>27.199542480605462</v>
      </c>
      <c r="N26" s="73">
        <v>79.665323877067152</v>
      </c>
      <c r="O26" s="73">
        <v>43.294328142881696</v>
      </c>
      <c r="P26" s="73">
        <v>52.922440000000002</v>
      </c>
      <c r="Q26" s="74">
        <f t="shared" si="0"/>
        <v>1032.3566957242122</v>
      </c>
    </row>
    <row r="27" spans="1:17" ht="21.75" customHeight="1" x14ac:dyDescent="0.25">
      <c r="A27" s="46">
        <v>3</v>
      </c>
      <c r="B27" s="43" t="s">
        <v>24</v>
      </c>
      <c r="C27" s="47" t="s">
        <v>92</v>
      </c>
      <c r="D27" s="73">
        <f>'ج26 ش 18'!C32/1000</f>
        <v>23.689</v>
      </c>
      <c r="E27" s="73">
        <f>'ج26 ش 18'!D32/1000</f>
        <v>25.754000000000001</v>
      </c>
      <c r="F27" s="73">
        <f>'ج26 ش 18'!E32/1000</f>
        <v>22.06</v>
      </c>
      <c r="G27" s="73">
        <f>'ج26 ش 18'!F32/1000</f>
        <v>31.352</v>
      </c>
      <c r="H27" s="73">
        <f>'ج26 ش 18'!G32/1000</f>
        <v>12.899874000000001</v>
      </c>
      <c r="I27" s="73">
        <f>'ج26 ش 18'!H32/1000</f>
        <v>10.808038</v>
      </c>
      <c r="J27" s="75">
        <v>1.37</v>
      </c>
      <c r="K27" s="73">
        <f>'ج26 ش 18'!J32/1000</f>
        <v>12.233739440789476</v>
      </c>
      <c r="L27" s="73">
        <v>11.746614105709154</v>
      </c>
      <c r="M27" s="73">
        <v>3.3494745839007445</v>
      </c>
      <c r="N27" s="73">
        <v>3.9641216787063858</v>
      </c>
      <c r="O27" s="73">
        <v>0.47810497456056666</v>
      </c>
      <c r="P27" s="73">
        <v>2.15387</v>
      </c>
      <c r="Q27" s="74">
        <f t="shared" si="0"/>
        <v>161.85883678366636</v>
      </c>
    </row>
    <row r="28" spans="1:17" ht="31.5" customHeight="1" x14ac:dyDescent="0.25">
      <c r="A28" s="46">
        <v>4</v>
      </c>
      <c r="B28" s="43" t="s">
        <v>25</v>
      </c>
      <c r="C28" s="47" t="s">
        <v>93</v>
      </c>
      <c r="D28" s="73">
        <f>'ج26 ش 18'!C33/1000</f>
        <v>6.3E-2</v>
      </c>
      <c r="E28" s="73">
        <f>'ج26 ش 18'!D33/1000</f>
        <v>0.19400000000000001</v>
      </c>
      <c r="F28" s="73">
        <f>'ج26 ش 18'!E33/1000</f>
        <v>7.4169999999999998</v>
      </c>
      <c r="G28" s="73">
        <f>'ج26 ش 18'!F33/1000</f>
        <v>8.5380000000000003</v>
      </c>
      <c r="H28" s="73">
        <f>'ج26 ش 18'!G33/1000</f>
        <v>1.5746560000000001</v>
      </c>
      <c r="I28" s="75" t="s">
        <v>11</v>
      </c>
      <c r="J28" s="75" t="s">
        <v>11</v>
      </c>
      <c r="K28" s="75" t="s">
        <v>11</v>
      </c>
      <c r="L28" s="75" t="s">
        <v>11</v>
      </c>
      <c r="M28" s="75" t="s">
        <v>11</v>
      </c>
      <c r="N28" s="75" t="s">
        <v>11</v>
      </c>
      <c r="O28" s="75" t="s">
        <v>11</v>
      </c>
      <c r="P28" s="75" t="s">
        <v>11</v>
      </c>
      <c r="Q28" s="74">
        <f t="shared" si="0"/>
        <v>17.786656000000001</v>
      </c>
    </row>
    <row r="29" spans="1:17" ht="31.5" customHeight="1" x14ac:dyDescent="0.25">
      <c r="A29" s="46">
        <v>5</v>
      </c>
      <c r="B29" s="43" t="s">
        <v>26</v>
      </c>
      <c r="C29" s="47" t="s">
        <v>94</v>
      </c>
      <c r="D29" s="73">
        <f>'ج26 ش 18'!C34/1000</f>
        <v>0.10100000000000001</v>
      </c>
      <c r="E29" s="73">
        <f>'ج26 ش 18'!D34/1000</f>
        <v>1.135</v>
      </c>
      <c r="F29" s="75" t="s">
        <v>11</v>
      </c>
      <c r="G29" s="75" t="s">
        <v>11</v>
      </c>
      <c r="H29" s="75" t="s">
        <v>11</v>
      </c>
      <c r="I29" s="75" t="s">
        <v>11</v>
      </c>
      <c r="J29" s="75" t="s">
        <v>11</v>
      </c>
      <c r="K29" s="75" t="s">
        <v>11</v>
      </c>
      <c r="L29" s="75" t="s">
        <v>11</v>
      </c>
      <c r="M29" s="75" t="s">
        <v>11</v>
      </c>
      <c r="N29" s="75" t="s">
        <v>11</v>
      </c>
      <c r="O29" s="75" t="s">
        <v>11</v>
      </c>
      <c r="P29" s="75" t="s">
        <v>11</v>
      </c>
      <c r="Q29" s="74">
        <f t="shared" si="0"/>
        <v>1.236</v>
      </c>
    </row>
    <row r="30" spans="1:17" ht="31.5" customHeight="1" x14ac:dyDescent="0.25">
      <c r="A30" s="46">
        <v>6</v>
      </c>
      <c r="B30" s="43" t="s">
        <v>27</v>
      </c>
      <c r="C30" s="47" t="s">
        <v>95</v>
      </c>
      <c r="D30" s="73">
        <f>'ج26 ش 18'!C35/1000</f>
        <v>5.4649999999999999</v>
      </c>
      <c r="E30" s="73">
        <f>'ج26 ش 18'!D35/1000</f>
        <v>18.728000000000002</v>
      </c>
      <c r="F30" s="73">
        <f>'ج26 ش 18'!E35/1000</f>
        <v>11.928000000000001</v>
      </c>
      <c r="G30" s="73">
        <f>'ج26 ش 18'!F35/1000</f>
        <v>10.273</v>
      </c>
      <c r="H30" s="73">
        <f>'ج26 ش 18'!G35/1000</f>
        <v>19.674941</v>
      </c>
      <c r="I30" s="73">
        <f>'ج26 ش 18'!H35/1000</f>
        <v>134.56302299999999</v>
      </c>
      <c r="J30" s="73">
        <f>'ج26 ش 18'!I35/1000</f>
        <v>209.05</v>
      </c>
      <c r="K30" s="73">
        <f>'ج26 ش 18'!J35/1000</f>
        <v>20.745976285480264</v>
      </c>
      <c r="L30" s="73">
        <v>40.349851424840878</v>
      </c>
      <c r="M30" s="73">
        <v>12.712788284532671</v>
      </c>
      <c r="N30" s="73">
        <v>37.222601895984198</v>
      </c>
      <c r="O30" s="73">
        <v>107.13468239655334</v>
      </c>
      <c r="P30" s="73">
        <v>33.03</v>
      </c>
      <c r="Q30" s="74">
        <f t="shared" si="0"/>
        <v>660.87786428739128</v>
      </c>
    </row>
    <row r="31" spans="1:17" ht="31.5" customHeight="1" x14ac:dyDescent="0.25">
      <c r="A31" s="220" t="s">
        <v>28</v>
      </c>
      <c r="B31" s="220"/>
      <c r="C31" s="65" t="s">
        <v>96</v>
      </c>
      <c r="D31" s="76">
        <f>SUM(D25:D30)</f>
        <v>238.52099999999999</v>
      </c>
      <c r="E31" s="76">
        <f t="shared" ref="E31:K31" si="2">SUM(E25:E30)</f>
        <v>191.37599999999998</v>
      </c>
      <c r="F31" s="76">
        <f t="shared" si="2"/>
        <v>187.703</v>
      </c>
      <c r="G31" s="76">
        <f t="shared" si="2"/>
        <v>247.26499999999999</v>
      </c>
      <c r="H31" s="76">
        <f t="shared" si="2"/>
        <v>290.63747599999999</v>
      </c>
      <c r="I31" s="76">
        <f t="shared" si="2"/>
        <v>442.17263300000002</v>
      </c>
      <c r="J31" s="76">
        <f t="shared" si="2"/>
        <v>346.65300000000002</v>
      </c>
      <c r="K31" s="76">
        <f t="shared" si="2"/>
        <v>116.96756668700002</v>
      </c>
      <c r="L31" s="76">
        <f>SUM(L25:L30)</f>
        <v>205.41339420684346</v>
      </c>
      <c r="M31" s="76">
        <f>SUM(M25:M30)</f>
        <v>182.22100263124733</v>
      </c>
      <c r="N31" s="76">
        <v>288.11010884082941</v>
      </c>
      <c r="O31" s="76">
        <v>500.92050585917212</v>
      </c>
      <c r="P31" s="76">
        <f>SUM(P25:P30)</f>
        <v>296.01514399999996</v>
      </c>
      <c r="Q31" s="74">
        <f t="shared" si="0"/>
        <v>3533.975831225092</v>
      </c>
    </row>
    <row r="32" spans="1:17" s="138" customFormat="1" ht="34.5" customHeight="1" x14ac:dyDescent="0.3">
      <c r="A32" s="219" t="s">
        <v>16</v>
      </c>
      <c r="B32" s="219"/>
      <c r="C32" s="137" t="s">
        <v>97</v>
      </c>
      <c r="D32" s="136">
        <v>1019.72</v>
      </c>
      <c r="E32" s="136">
        <f t="shared" ref="E32:L32" si="3">SUM(E24,E31)</f>
        <v>700.87</v>
      </c>
      <c r="F32" s="136">
        <f t="shared" si="3"/>
        <v>1197.376</v>
      </c>
      <c r="G32" s="136">
        <f t="shared" si="3"/>
        <v>1440.8179999999998</v>
      </c>
      <c r="H32" s="136">
        <f t="shared" si="3"/>
        <v>1723.4046370000001</v>
      </c>
      <c r="I32" s="136">
        <f t="shared" si="3"/>
        <v>1510.052729</v>
      </c>
      <c r="J32" s="136">
        <f t="shared" si="3"/>
        <v>1087.5790000000002</v>
      </c>
      <c r="K32" s="136">
        <f t="shared" si="3"/>
        <v>1127.0605029159999</v>
      </c>
      <c r="L32" s="136">
        <f t="shared" si="3"/>
        <v>1325.1309848892674</v>
      </c>
      <c r="M32" s="136">
        <v>1403.58</v>
      </c>
      <c r="N32" s="136">
        <v>1641.7135381178125</v>
      </c>
      <c r="O32" s="136">
        <v>1833.93644893433</v>
      </c>
      <c r="P32" s="136">
        <f>P24+P31</f>
        <v>1417.1786510000002</v>
      </c>
      <c r="Q32" s="136">
        <f t="shared" si="0"/>
        <v>17428.420491857411</v>
      </c>
    </row>
    <row r="33" spans="1:17" s="13" customFormat="1" ht="23.85" customHeight="1" x14ac:dyDescent="0.25">
      <c r="A33" s="134" t="s">
        <v>147</v>
      </c>
      <c r="B33" s="135"/>
      <c r="D33" s="135"/>
      <c r="E33" s="135"/>
      <c r="F33" s="135"/>
      <c r="G33" s="135"/>
      <c r="H33" s="135"/>
      <c r="I33" s="135"/>
      <c r="J33" s="135"/>
      <c r="K33" s="135"/>
      <c r="L33" s="135"/>
      <c r="M33" s="135"/>
      <c r="N33" s="135"/>
      <c r="O33" s="135"/>
      <c r="P33" s="135"/>
      <c r="Q33" s="135" t="s">
        <v>62</v>
      </c>
    </row>
    <row r="35" spans="1:17" ht="39" customHeight="1" x14ac:dyDescent="0.25"/>
    <row r="36" spans="1:17" ht="78.75" customHeight="1" x14ac:dyDescent="0.25"/>
    <row r="37" spans="1:17" ht="76.5" customHeight="1" x14ac:dyDescent="0.25"/>
    <row r="39" spans="1:17" ht="20.25" customHeight="1" x14ac:dyDescent="0.25"/>
    <row r="40" spans="1:17" ht="20.25" customHeight="1" x14ac:dyDescent="0.25"/>
    <row r="41" spans="1:17" ht="20.25" customHeight="1" x14ac:dyDescent="0.25"/>
    <row r="42" spans="1:17" ht="20.25" customHeight="1" x14ac:dyDescent="0.25"/>
    <row r="43" spans="1:17" ht="20.25" customHeight="1" x14ac:dyDescent="0.25"/>
    <row r="44" spans="1:17" ht="20.25" customHeight="1" x14ac:dyDescent="0.25"/>
    <row r="45" spans="1:17" ht="20.25" customHeight="1" x14ac:dyDescent="0.25"/>
    <row r="46" spans="1:17" ht="20.25" customHeight="1" x14ac:dyDescent="0.25"/>
    <row r="47" spans="1:17" ht="20.25" customHeight="1" x14ac:dyDescent="0.25"/>
    <row r="48" spans="1:17"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sheetData>
  <mergeCells count="6">
    <mergeCell ref="A3:Q3"/>
    <mergeCell ref="A4:Q4"/>
    <mergeCell ref="A32:B32"/>
    <mergeCell ref="A5:B5"/>
    <mergeCell ref="A24:B24"/>
    <mergeCell ref="A31:B31"/>
  </mergeCells>
  <printOptions horizontalCentered="1" verticalCentered="1"/>
  <pageMargins left="0" right="0" top="0.25" bottom="0" header="0.3" footer="0.3"/>
  <pageSetup scale="70" orientation="landscape" r:id="rId1"/>
  <ignoredErrors>
    <ignoredError sqref="M2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2:L48"/>
  <sheetViews>
    <sheetView showGridLines="0" zoomScale="99" zoomScaleNormal="99" workbookViewId="0">
      <selection activeCell="B2" sqref="B2:G28"/>
    </sheetView>
  </sheetViews>
  <sheetFormatPr defaultRowHeight="15" x14ac:dyDescent="0.25"/>
  <cols>
    <col min="2" max="2" width="6.5703125" customWidth="1"/>
    <col min="3" max="3" width="23.42578125" customWidth="1"/>
    <col min="4" max="4" width="19.28515625" customWidth="1"/>
    <col min="5" max="5" width="19.42578125" customWidth="1"/>
    <col min="6" max="6" width="20" customWidth="1"/>
    <col min="7" max="7" width="6.5703125" customWidth="1"/>
    <col min="12" max="12" width="14.5703125" bestFit="1" customWidth="1"/>
  </cols>
  <sheetData>
    <row r="2" spans="2:12" ht="51.75" customHeight="1" thickBot="1" x14ac:dyDescent="0.3">
      <c r="B2" s="221" t="s">
        <v>107</v>
      </c>
      <c r="C2" s="221"/>
      <c r="D2" s="221"/>
      <c r="E2" s="221"/>
      <c r="F2" s="221"/>
      <c r="G2" s="221"/>
      <c r="K2" s="44"/>
      <c r="L2" s="44"/>
    </row>
    <row r="3" spans="2:12" ht="45.75" customHeight="1" thickBot="1" x14ac:dyDescent="0.3">
      <c r="B3" s="222" t="s">
        <v>134</v>
      </c>
      <c r="C3" s="222"/>
      <c r="D3" s="222"/>
      <c r="E3" s="222"/>
      <c r="F3" s="222"/>
      <c r="G3" s="222"/>
      <c r="K3" s="44"/>
      <c r="L3" s="198" t="s">
        <v>173</v>
      </c>
    </row>
    <row r="4" spans="2:12" ht="28.5" customHeight="1" x14ac:dyDescent="0.25">
      <c r="B4" s="171" t="s">
        <v>100</v>
      </c>
      <c r="C4" s="171" t="s">
        <v>85</v>
      </c>
      <c r="D4" s="171" t="s">
        <v>104</v>
      </c>
      <c r="E4" s="171" t="s">
        <v>68</v>
      </c>
      <c r="F4" s="171" t="s">
        <v>0</v>
      </c>
      <c r="G4" s="171" t="s">
        <v>153</v>
      </c>
      <c r="K4" s="44"/>
      <c r="L4" s="44"/>
    </row>
    <row r="5" spans="2:12" ht="23.25" customHeight="1" x14ac:dyDescent="0.25">
      <c r="B5" s="172">
        <v>1</v>
      </c>
      <c r="C5" s="173" t="s">
        <v>73</v>
      </c>
      <c r="D5" s="174">
        <v>308.95768700000002</v>
      </c>
      <c r="E5" s="175">
        <f t="shared" ref="E5:E19" si="0">D5/$D$27</f>
        <v>0.22488722231897659</v>
      </c>
      <c r="F5" s="176" t="s">
        <v>10</v>
      </c>
      <c r="G5" s="172">
        <v>1</v>
      </c>
    </row>
    <row r="6" spans="2:12" ht="23.25" customHeight="1" x14ac:dyDescent="0.25">
      <c r="B6" s="177">
        <v>2</v>
      </c>
      <c r="C6" s="178" t="s">
        <v>72</v>
      </c>
      <c r="D6" s="179">
        <v>171.99123700000001</v>
      </c>
      <c r="E6" s="180">
        <f t="shared" si="0"/>
        <v>0.1251907079176664</v>
      </c>
      <c r="F6" s="181" t="s">
        <v>3</v>
      </c>
      <c r="G6" s="177">
        <v>2</v>
      </c>
    </row>
    <row r="7" spans="2:12" ht="23.25" customHeight="1" x14ac:dyDescent="0.25">
      <c r="B7" s="172">
        <v>3</v>
      </c>
      <c r="C7" s="173" t="s">
        <v>82</v>
      </c>
      <c r="D7" s="174">
        <v>97.896462999999997</v>
      </c>
      <c r="E7" s="175">
        <f t="shared" si="0"/>
        <v>7.1257860106010124E-2</v>
      </c>
      <c r="F7" s="176" t="s">
        <v>13</v>
      </c>
      <c r="G7" s="172">
        <v>3</v>
      </c>
    </row>
    <row r="8" spans="2:12" ht="23.25" customHeight="1" x14ac:dyDescent="0.25">
      <c r="B8" s="177">
        <v>4</v>
      </c>
      <c r="C8" s="178" t="s">
        <v>87</v>
      </c>
      <c r="D8" s="179">
        <v>89.428573</v>
      </c>
      <c r="E8" s="180">
        <f t="shared" si="0"/>
        <v>6.5094167337936562E-2</v>
      </c>
      <c r="F8" s="181" t="s">
        <v>31</v>
      </c>
      <c r="G8" s="177">
        <v>4</v>
      </c>
    </row>
    <row r="9" spans="2:12" ht="23.25" customHeight="1" x14ac:dyDescent="0.25">
      <c r="B9" s="172">
        <v>5</v>
      </c>
      <c r="C9" s="173" t="s">
        <v>76</v>
      </c>
      <c r="D9" s="174">
        <v>85.874444999999994</v>
      </c>
      <c r="E9" s="175">
        <f t="shared" si="0"/>
        <v>6.2507152975396676E-2</v>
      </c>
      <c r="F9" s="176" t="s">
        <v>6</v>
      </c>
      <c r="G9" s="172">
        <v>5</v>
      </c>
    </row>
    <row r="10" spans="2:12" ht="23.25" customHeight="1" x14ac:dyDescent="0.25">
      <c r="B10" s="177">
        <v>6</v>
      </c>
      <c r="C10" s="178" t="s">
        <v>69</v>
      </c>
      <c r="D10" s="179">
        <v>71.543267999999998</v>
      </c>
      <c r="E10" s="180">
        <f t="shared" si="0"/>
        <v>5.207563201410853E-2</v>
      </c>
      <c r="F10" s="181" t="s">
        <v>1</v>
      </c>
      <c r="G10" s="177">
        <v>6</v>
      </c>
    </row>
    <row r="11" spans="2:12" ht="23.25" customHeight="1" x14ac:dyDescent="0.25">
      <c r="B11" s="172">
        <v>7</v>
      </c>
      <c r="C11" s="173" t="s">
        <v>71</v>
      </c>
      <c r="D11" s="174">
        <v>52.931494999999998</v>
      </c>
      <c r="E11" s="175">
        <f t="shared" si="0"/>
        <v>3.8528307870652839E-2</v>
      </c>
      <c r="F11" s="176" t="s">
        <v>8</v>
      </c>
      <c r="G11" s="172">
        <v>7</v>
      </c>
    </row>
    <row r="12" spans="2:12" ht="23.25" customHeight="1" x14ac:dyDescent="0.25">
      <c r="B12" s="177">
        <v>8</v>
      </c>
      <c r="C12" s="178" t="s">
        <v>75</v>
      </c>
      <c r="D12" s="179">
        <v>46.855099000000003</v>
      </c>
      <c r="E12" s="180">
        <f t="shared" si="0"/>
        <v>3.4105359759476248E-2</v>
      </c>
      <c r="F12" s="181" t="s">
        <v>5</v>
      </c>
      <c r="G12" s="177">
        <v>8</v>
      </c>
    </row>
    <row r="13" spans="2:12" ht="23.25" customHeight="1" x14ac:dyDescent="0.25">
      <c r="B13" s="172">
        <v>9</v>
      </c>
      <c r="C13" s="173" t="s">
        <v>88</v>
      </c>
      <c r="D13" s="174">
        <v>35.899019000000003</v>
      </c>
      <c r="E13" s="175">
        <f t="shared" si="0"/>
        <v>2.6130538279457553E-2</v>
      </c>
      <c r="F13" s="176" t="s">
        <v>18</v>
      </c>
      <c r="G13" s="172">
        <v>9</v>
      </c>
    </row>
    <row r="14" spans="2:12" ht="23.25" customHeight="1" x14ac:dyDescent="0.25">
      <c r="B14" s="177">
        <v>10</v>
      </c>
      <c r="C14" s="178" t="s">
        <v>83</v>
      </c>
      <c r="D14" s="179">
        <v>30.488956999999999</v>
      </c>
      <c r="E14" s="180">
        <f t="shared" si="0"/>
        <v>2.2192608048404755E-2</v>
      </c>
      <c r="F14" s="181" t="s">
        <v>14</v>
      </c>
      <c r="G14" s="177">
        <v>10</v>
      </c>
    </row>
    <row r="15" spans="2:12" ht="23.25" customHeight="1" x14ac:dyDescent="0.25">
      <c r="B15" s="172">
        <v>11</v>
      </c>
      <c r="C15" s="173" t="s">
        <v>86</v>
      </c>
      <c r="D15" s="174">
        <v>30</v>
      </c>
      <c r="E15" s="175">
        <f t="shared" si="0"/>
        <v>2.1836701119429657E-2</v>
      </c>
      <c r="F15" s="176" t="s">
        <v>17</v>
      </c>
      <c r="G15" s="172">
        <v>11</v>
      </c>
    </row>
    <row r="16" spans="2:12" ht="23.25" customHeight="1" x14ac:dyDescent="0.25">
      <c r="B16" s="177">
        <v>12</v>
      </c>
      <c r="C16" s="178" t="s">
        <v>70</v>
      </c>
      <c r="D16" s="179">
        <v>17.947817000000001</v>
      </c>
      <c r="E16" s="180">
        <f t="shared" si="0"/>
        <v>1.3064037185840621E-2</v>
      </c>
      <c r="F16" s="181" t="s">
        <v>2</v>
      </c>
      <c r="G16" s="177">
        <v>12</v>
      </c>
    </row>
    <row r="17" spans="2:7" ht="23.25" customHeight="1" x14ac:dyDescent="0.25">
      <c r="B17" s="172">
        <v>13</v>
      </c>
      <c r="C17" s="173" t="s">
        <v>77</v>
      </c>
      <c r="D17" s="174">
        <v>15</v>
      </c>
      <c r="E17" s="175">
        <f t="shared" si="0"/>
        <v>1.0918350559714829E-2</v>
      </c>
      <c r="F17" s="176" t="s">
        <v>12</v>
      </c>
      <c r="G17" s="172">
        <v>13</v>
      </c>
    </row>
    <row r="18" spans="2:7" ht="23.25" customHeight="1" x14ac:dyDescent="0.25">
      <c r="B18" s="177">
        <v>14</v>
      </c>
      <c r="C18" s="178" t="s">
        <v>80</v>
      </c>
      <c r="D18" s="179">
        <v>8.5651489999999999</v>
      </c>
      <c r="E18" s="180">
        <f t="shared" si="0"/>
        <v>6.2344866252127271E-3</v>
      </c>
      <c r="F18" s="181" t="s">
        <v>7</v>
      </c>
      <c r="G18" s="177">
        <v>14</v>
      </c>
    </row>
    <row r="19" spans="2:7" s="20" customFormat="1" ht="23.25" customHeight="1" x14ac:dyDescent="0.25">
      <c r="B19" s="172">
        <v>15</v>
      </c>
      <c r="C19" s="173" t="s">
        <v>89</v>
      </c>
      <c r="D19" s="174">
        <v>5</v>
      </c>
      <c r="E19" s="175">
        <f t="shared" si="0"/>
        <v>3.6394501865716095E-3</v>
      </c>
      <c r="F19" s="182" t="s">
        <v>20</v>
      </c>
      <c r="G19" s="172">
        <v>15</v>
      </c>
    </row>
    <row r="20" spans="2:7" s="20" customFormat="1" ht="23.25" customHeight="1" x14ac:dyDescent="0.25">
      <c r="B20" s="177">
        <v>16</v>
      </c>
      <c r="C20" s="178" t="s">
        <v>99</v>
      </c>
      <c r="D20" s="179">
        <v>1.8451679999999999</v>
      </c>
      <c r="E20" s="180">
        <f t="shared" ref="E20" si="1">D20/$D$27</f>
        <v>1.3430794043711926E-3</v>
      </c>
      <c r="F20" s="181" t="s">
        <v>4</v>
      </c>
      <c r="G20" s="177">
        <v>16</v>
      </c>
    </row>
    <row r="21" spans="2:7" ht="23.25" customHeight="1" x14ac:dyDescent="0.25">
      <c r="B21" s="224" t="s">
        <v>103</v>
      </c>
      <c r="C21" s="224"/>
      <c r="D21" s="183">
        <f>SUM(D5:D20)</f>
        <v>1070.2243770000002</v>
      </c>
      <c r="E21" s="184">
        <f>D21/D27</f>
        <v>0.77900566170922703</v>
      </c>
      <c r="F21" s="225" t="s">
        <v>29</v>
      </c>
      <c r="G21" s="225"/>
    </row>
    <row r="22" spans="2:7" ht="23.25" customHeight="1" x14ac:dyDescent="0.25">
      <c r="B22" s="172">
        <v>1</v>
      </c>
      <c r="C22" s="185" t="s">
        <v>90</v>
      </c>
      <c r="D22" s="174">
        <v>233.388014</v>
      </c>
      <c r="E22" s="175">
        <f>D22/$D$27</f>
        <v>0.16988081021917548</v>
      </c>
      <c r="F22" s="176" t="s">
        <v>23</v>
      </c>
      <c r="G22" s="172">
        <v>1</v>
      </c>
    </row>
    <row r="23" spans="2:7" ht="23.25" customHeight="1" x14ac:dyDescent="0.25">
      <c r="B23" s="177">
        <v>2</v>
      </c>
      <c r="C23" s="186" t="s">
        <v>91</v>
      </c>
      <c r="D23" s="179">
        <v>42.745744999999999</v>
      </c>
      <c r="E23" s="180">
        <f>D23/$D$27</f>
        <v>3.1114201923078486E-2</v>
      </c>
      <c r="F23" s="181" t="s">
        <v>22</v>
      </c>
      <c r="G23" s="177">
        <v>2</v>
      </c>
    </row>
    <row r="24" spans="2:7" ht="23.25" customHeight="1" x14ac:dyDescent="0.25">
      <c r="B24" s="172">
        <v>3</v>
      </c>
      <c r="C24" s="185" t="s">
        <v>92</v>
      </c>
      <c r="D24" s="174">
        <v>5.4247519999999998</v>
      </c>
      <c r="E24" s="187">
        <f>D24/$D$27</f>
        <v>3.9486229357009418E-3</v>
      </c>
      <c r="F24" s="176" t="s">
        <v>24</v>
      </c>
      <c r="G24" s="172">
        <v>3</v>
      </c>
    </row>
    <row r="25" spans="2:7" s="35" customFormat="1" ht="23.25" customHeight="1" x14ac:dyDescent="0.25">
      <c r="B25" s="177">
        <v>4</v>
      </c>
      <c r="C25" s="186" t="s">
        <v>98</v>
      </c>
      <c r="D25" s="179">
        <v>22.050999999999998</v>
      </c>
      <c r="E25" s="180">
        <f>D25/$D$27</f>
        <v>1.605070321281811E-2</v>
      </c>
      <c r="F25" s="181" t="s">
        <v>33</v>
      </c>
      <c r="G25" s="177">
        <v>4</v>
      </c>
    </row>
    <row r="26" spans="2:7" ht="23.25" customHeight="1" x14ac:dyDescent="0.25">
      <c r="B26" s="223" t="s">
        <v>96</v>
      </c>
      <c r="C26" s="223"/>
      <c r="D26" s="188">
        <f>SUM(D22:D25)</f>
        <v>303.609511</v>
      </c>
      <c r="E26" s="189">
        <f>D26/D27</f>
        <v>0.22099433829077303</v>
      </c>
      <c r="F26" s="225" t="s">
        <v>132</v>
      </c>
      <c r="G26" s="225"/>
    </row>
    <row r="27" spans="2:7" ht="28.5" customHeight="1" x14ac:dyDescent="0.25">
      <c r="B27" s="226" t="s">
        <v>67</v>
      </c>
      <c r="C27" s="226"/>
      <c r="D27" s="190">
        <f>SUM(D26,D21)</f>
        <v>1373.8338880000001</v>
      </c>
      <c r="E27" s="191">
        <v>1</v>
      </c>
      <c r="F27" s="226" t="s">
        <v>16</v>
      </c>
      <c r="G27" s="226"/>
    </row>
    <row r="28" spans="2:7" ht="15" customHeight="1" x14ac:dyDescent="0.25">
      <c r="B28" s="144" t="s">
        <v>147</v>
      </c>
      <c r="C28" s="5"/>
      <c r="D28" s="143"/>
      <c r="E28" s="143"/>
      <c r="F28" s="143"/>
      <c r="G28" s="145" t="s">
        <v>154</v>
      </c>
    </row>
    <row r="29" spans="2:7" ht="23.25" customHeight="1" x14ac:dyDescent="0.25"/>
    <row r="30" spans="2:7" ht="39" customHeight="1" x14ac:dyDescent="0.25"/>
    <row r="33" spans="3:7" ht="16.5" x14ac:dyDescent="0.25">
      <c r="C33" s="48"/>
      <c r="D33" s="48"/>
      <c r="E33" s="48"/>
      <c r="F33" s="48"/>
      <c r="G33" s="48"/>
    </row>
    <row r="48" spans="3:7" ht="12" customHeight="1" x14ac:dyDescent="0.25"/>
  </sheetData>
  <mergeCells count="8">
    <mergeCell ref="F27:G27"/>
    <mergeCell ref="B27:C27"/>
    <mergeCell ref="B2:G2"/>
    <mergeCell ref="B3:G3"/>
    <mergeCell ref="B26:C26"/>
    <mergeCell ref="B21:C21"/>
    <mergeCell ref="F26:G26"/>
    <mergeCell ref="F21:G21"/>
  </mergeCells>
  <phoneticPr fontId="25" type="noConversion"/>
  <printOptions horizontalCentered="1" verticalCentered="1"/>
  <pageMargins left="0" right="0" top="0" bottom="0" header="0" footer="0"/>
  <pageSetup orientation="portrait" r:id="rId1"/>
  <ignoredErrors>
    <ignoredError sqref="E21"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1828F-F74B-47B3-BB94-E488E3175334}">
  <sheetPr>
    <tabColor theme="2" tint="-0.499984740745262"/>
  </sheetPr>
  <dimension ref="B1:O71"/>
  <sheetViews>
    <sheetView showGridLines="0" zoomScale="69" zoomScaleNormal="69" workbookViewId="0">
      <selection activeCell="W9" sqref="W9"/>
    </sheetView>
  </sheetViews>
  <sheetFormatPr defaultRowHeight="15" x14ac:dyDescent="0.25"/>
  <cols>
    <col min="1" max="1" width="4.140625" style="79" customWidth="1"/>
    <col min="2" max="2" width="18.7109375" style="78" customWidth="1"/>
    <col min="3" max="3" width="14.28515625" style="78" customWidth="1"/>
    <col min="4" max="10" width="14.28515625" style="79" customWidth="1"/>
    <col min="11" max="11" width="20" style="79" customWidth="1"/>
    <col min="12" max="14" width="9.140625" style="79"/>
    <col min="15" max="15" width="20.7109375" style="79" bestFit="1" customWidth="1"/>
    <col min="16" max="16384" width="9.140625" style="79"/>
  </cols>
  <sheetData>
    <row r="1" spans="2:15" ht="16.5" customHeight="1" x14ac:dyDescent="0.25"/>
    <row r="2" spans="2:15" s="80" customFormat="1" ht="37.5" customHeight="1" thickBot="1" x14ac:dyDescent="0.3">
      <c r="B2" s="233" t="s">
        <v>108</v>
      </c>
      <c r="C2" s="233"/>
      <c r="D2" s="233"/>
      <c r="E2" s="233"/>
      <c r="F2" s="233"/>
      <c r="G2" s="233"/>
      <c r="H2" s="233"/>
      <c r="I2" s="233"/>
      <c r="J2" s="233"/>
      <c r="K2" s="233"/>
      <c r="N2" s="44"/>
      <c r="O2" s="44"/>
    </row>
    <row r="3" spans="2:15" s="80" customFormat="1" ht="56.25" customHeight="1" thickBot="1" x14ac:dyDescent="0.3">
      <c r="B3" s="234" t="s">
        <v>135</v>
      </c>
      <c r="C3" s="234"/>
      <c r="D3" s="234"/>
      <c r="E3" s="234"/>
      <c r="F3" s="234"/>
      <c r="G3" s="234"/>
      <c r="H3" s="234"/>
      <c r="I3" s="234"/>
      <c r="J3" s="234"/>
      <c r="K3" s="234"/>
      <c r="N3" s="44"/>
      <c r="O3" s="199" t="s">
        <v>173</v>
      </c>
    </row>
    <row r="4" spans="2:15" s="81" customFormat="1" ht="73.5" customHeight="1" x14ac:dyDescent="0.25">
      <c r="B4" s="235" t="s">
        <v>109</v>
      </c>
      <c r="C4" s="237" t="s">
        <v>136</v>
      </c>
      <c r="D4" s="237"/>
      <c r="E4" s="237"/>
      <c r="F4" s="237" t="s">
        <v>137</v>
      </c>
      <c r="G4" s="237"/>
      <c r="H4" s="237"/>
      <c r="I4" s="237" t="s">
        <v>138</v>
      </c>
      <c r="J4" s="237"/>
      <c r="K4" s="238" t="s">
        <v>110</v>
      </c>
      <c r="N4" s="44"/>
      <c r="O4" s="44"/>
    </row>
    <row r="5" spans="2:15" ht="77.25" customHeight="1" x14ac:dyDescent="0.25">
      <c r="B5" s="236"/>
      <c r="C5" s="82" t="s">
        <v>111</v>
      </c>
      <c r="D5" s="83" t="s">
        <v>112</v>
      </c>
      <c r="E5" s="83" t="s">
        <v>113</v>
      </c>
      <c r="F5" s="83" t="s">
        <v>114</v>
      </c>
      <c r="G5" s="83" t="s">
        <v>112</v>
      </c>
      <c r="H5" s="83" t="s">
        <v>115</v>
      </c>
      <c r="I5" s="83" t="s">
        <v>112</v>
      </c>
      <c r="J5" s="83" t="s">
        <v>115</v>
      </c>
      <c r="K5" s="236"/>
    </row>
    <row r="6" spans="2:15" ht="105" customHeight="1" x14ac:dyDescent="0.25">
      <c r="B6" s="236"/>
      <c r="C6" s="84" t="s">
        <v>140</v>
      </c>
      <c r="D6" s="85" t="s">
        <v>141</v>
      </c>
      <c r="E6" s="85" t="s">
        <v>142</v>
      </c>
      <c r="F6" s="85" t="s">
        <v>143</v>
      </c>
      <c r="G6" s="85" t="s">
        <v>144</v>
      </c>
      <c r="H6" s="85" t="s">
        <v>145</v>
      </c>
      <c r="I6" s="85" t="s">
        <v>146</v>
      </c>
      <c r="J6" s="85" t="s">
        <v>145</v>
      </c>
      <c r="K6" s="236"/>
    </row>
    <row r="7" spans="2:15" ht="29.25" customHeight="1" x14ac:dyDescent="0.25">
      <c r="B7" s="230" t="s">
        <v>116</v>
      </c>
      <c r="C7" s="231"/>
      <c r="D7" s="231"/>
      <c r="E7" s="231"/>
      <c r="F7" s="231"/>
      <c r="G7" s="231"/>
      <c r="H7" s="231"/>
      <c r="I7" s="231"/>
      <c r="J7" s="231"/>
      <c r="K7" s="232"/>
    </row>
    <row r="8" spans="2:15" ht="21.75" customHeight="1" x14ac:dyDescent="0.3">
      <c r="B8" s="104" t="s">
        <v>69</v>
      </c>
      <c r="C8" s="92">
        <v>1.5914767520999999</v>
      </c>
      <c r="D8" s="93">
        <f>C8/$C$38</f>
        <v>7.6027445203426788E-2</v>
      </c>
      <c r="E8" s="93">
        <f>C8/$C$29</f>
        <v>9.2409713895097098E-2</v>
      </c>
      <c r="F8" s="94">
        <v>4.3824188623199998</v>
      </c>
      <c r="G8" s="93">
        <f>F8/$F$38</f>
        <v>0.2093553107005085</v>
      </c>
      <c r="H8" s="93">
        <f>F8/$F$29</f>
        <v>0.25314351521758022</v>
      </c>
      <c r="I8" s="95">
        <f>(F8+C8)/($C$38+$F$38)</f>
        <v>0.14269137795246445</v>
      </c>
      <c r="J8" s="96">
        <f>(F8+C8)/($F$29+$C$29)</f>
        <v>0.17298612993527501</v>
      </c>
      <c r="K8" s="102" t="s">
        <v>1</v>
      </c>
    </row>
    <row r="9" spans="2:15" ht="21.75" customHeight="1" x14ac:dyDescent="0.3">
      <c r="B9" s="105" t="s">
        <v>70</v>
      </c>
      <c r="C9" s="97">
        <v>0.63156062725999995</v>
      </c>
      <c r="D9" s="98">
        <f t="shared" ref="D9:D28" si="0">C9/$C$38</f>
        <v>3.0170683246420697E-2</v>
      </c>
      <c r="E9" s="98">
        <f t="shared" ref="E9:E28" si="1">C9/$C$29</f>
        <v>3.6671812387767427E-2</v>
      </c>
      <c r="F9" s="99">
        <v>4.2219364050700001</v>
      </c>
      <c r="G9" s="98">
        <f t="shared" ref="G9:G28" si="2">F9/$F$38</f>
        <v>0.20168880146095844</v>
      </c>
      <c r="H9" s="98">
        <f t="shared" ref="H9:H28" si="3">F9/$F$29</f>
        <v>0.24387349912936143</v>
      </c>
      <c r="I9" s="100">
        <f t="shared" ref="I9:I28" si="4">(F9+C9)/($C$38+$F$38)</f>
        <v>0.11592974235432868</v>
      </c>
      <c r="J9" s="101">
        <f t="shared" ref="J9:J28" si="5">(F9+C9)/($F$29+$C$29)</f>
        <v>0.14054274169914899</v>
      </c>
      <c r="K9" s="103" t="s">
        <v>2</v>
      </c>
    </row>
    <row r="10" spans="2:15" ht="21.75" customHeight="1" x14ac:dyDescent="0.3">
      <c r="B10" s="104" t="s">
        <v>71</v>
      </c>
      <c r="C10" s="92">
        <v>1.2960427011</v>
      </c>
      <c r="D10" s="93">
        <f t="shared" si="0"/>
        <v>6.1914077795457538E-2</v>
      </c>
      <c r="E10" s="93">
        <f t="shared" si="1"/>
        <v>7.5255221319723259E-2</v>
      </c>
      <c r="F10" s="94">
        <v>2.2916975544200002</v>
      </c>
      <c r="G10" s="93">
        <f t="shared" si="2"/>
        <v>0.1094781372137499</v>
      </c>
      <c r="H10" s="93">
        <f t="shared" si="3"/>
        <v>0.13237629559541869</v>
      </c>
      <c r="I10" s="95">
        <f t="shared" si="4"/>
        <v>8.5696107504780933E-2</v>
      </c>
      <c r="J10" s="96">
        <f t="shared" si="5"/>
        <v>0.10389021537592699</v>
      </c>
      <c r="K10" s="102" t="s">
        <v>8</v>
      </c>
    </row>
    <row r="11" spans="2:15" ht="21.75" customHeight="1" x14ac:dyDescent="0.3">
      <c r="B11" s="105" t="s">
        <v>74</v>
      </c>
      <c r="C11" s="97">
        <v>1.5210154659500001</v>
      </c>
      <c r="D11" s="98">
        <f t="shared" si="0"/>
        <v>7.2661394417787989E-2</v>
      </c>
      <c r="E11" s="98">
        <f t="shared" si="1"/>
        <v>8.831835202932671E-2</v>
      </c>
      <c r="F11" s="99">
        <v>1.27546173829</v>
      </c>
      <c r="G11" s="98">
        <f t="shared" si="2"/>
        <v>6.0930891568167896E-2</v>
      </c>
      <c r="H11" s="98">
        <f t="shared" si="3"/>
        <v>7.3675036115860876E-2</v>
      </c>
      <c r="I11" s="100">
        <f t="shared" si="4"/>
        <v>6.6796142992934238E-2</v>
      </c>
      <c r="J11" s="101">
        <f t="shared" si="5"/>
        <v>8.0977606613345937E-2</v>
      </c>
      <c r="K11" s="103" t="s">
        <v>4</v>
      </c>
    </row>
    <row r="12" spans="2:15" ht="21.75" customHeight="1" x14ac:dyDescent="0.3">
      <c r="B12" s="104" t="s">
        <v>73</v>
      </c>
      <c r="C12" s="92">
        <v>1.65152320857</v>
      </c>
      <c r="D12" s="93">
        <f t="shared" si="0"/>
        <v>7.889596255557095E-2</v>
      </c>
      <c r="E12" s="93">
        <f t="shared" si="1"/>
        <v>9.589633464245341E-2</v>
      </c>
      <c r="F12" s="94">
        <v>1.0807509077799999</v>
      </c>
      <c r="G12" s="93">
        <f t="shared" si="2"/>
        <v>5.1629237002772187E-2</v>
      </c>
      <c r="H12" s="93">
        <f t="shared" si="3"/>
        <v>6.2427872018875757E-2</v>
      </c>
      <c r="I12" s="95">
        <f t="shared" si="4"/>
        <v>6.5262599779069966E-2</v>
      </c>
      <c r="J12" s="96">
        <f t="shared" si="5"/>
        <v>7.91184774251531E-2</v>
      </c>
      <c r="K12" s="102" t="s">
        <v>10</v>
      </c>
    </row>
    <row r="13" spans="2:15" ht="21.75" customHeight="1" x14ac:dyDescent="0.3">
      <c r="B13" s="105" t="s">
        <v>72</v>
      </c>
      <c r="C13" s="97">
        <v>1.1738158993879999</v>
      </c>
      <c r="D13" s="98">
        <f t="shared" si="0"/>
        <v>5.6075103737377612E-2</v>
      </c>
      <c r="E13" s="98">
        <f t="shared" si="1"/>
        <v>6.8158074747136074E-2</v>
      </c>
      <c r="F13" s="99">
        <v>1.4713433863699998</v>
      </c>
      <c r="G13" s="98">
        <f t="shared" si="2"/>
        <v>7.0288478002205473E-2</v>
      </c>
      <c r="H13" s="98">
        <f t="shared" si="3"/>
        <v>8.4989830643587477E-2</v>
      </c>
      <c r="I13" s="100">
        <f t="shared" si="4"/>
        <v>6.3181790869844504E-2</v>
      </c>
      <c r="J13" s="101">
        <f t="shared" si="5"/>
        <v>7.6595892770727342E-2</v>
      </c>
      <c r="K13" s="103" t="s">
        <v>3</v>
      </c>
    </row>
    <row r="14" spans="2:15" ht="21.75" customHeight="1" x14ac:dyDescent="0.3">
      <c r="B14" s="104" t="s">
        <v>76</v>
      </c>
      <c r="C14" s="92">
        <v>1.75179504333</v>
      </c>
      <c r="D14" s="93">
        <f t="shared" si="0"/>
        <v>8.36861119640393E-2</v>
      </c>
      <c r="E14" s="93">
        <f t="shared" si="1"/>
        <v>0.10171865755711816</v>
      </c>
      <c r="F14" s="94">
        <v>0.52064723054000006</v>
      </c>
      <c r="G14" s="93">
        <f t="shared" si="2"/>
        <v>2.4872169032550569E-2</v>
      </c>
      <c r="H14" s="93">
        <f t="shared" si="3"/>
        <v>3.0074366295836218E-2</v>
      </c>
      <c r="I14" s="95">
        <f t="shared" si="4"/>
        <v>5.4279140498075786E-2</v>
      </c>
      <c r="J14" s="96">
        <f t="shared" si="5"/>
        <v>6.580312409698065E-2</v>
      </c>
      <c r="K14" s="102" t="s">
        <v>6</v>
      </c>
    </row>
    <row r="15" spans="2:15" ht="21.75" customHeight="1" x14ac:dyDescent="0.3">
      <c r="B15" s="105" t="s">
        <v>77</v>
      </c>
      <c r="C15" s="97">
        <v>1.7594485100380002</v>
      </c>
      <c r="D15" s="98">
        <f t="shared" si="0"/>
        <v>8.405173057580409E-2</v>
      </c>
      <c r="E15" s="98">
        <f t="shared" si="1"/>
        <v>0.10216305906525122</v>
      </c>
      <c r="F15" s="99">
        <v>6.1323520999999999E-2</v>
      </c>
      <c r="G15" s="98">
        <f t="shared" si="2"/>
        <v>2.929524811648803E-3</v>
      </c>
      <c r="H15" s="98">
        <f t="shared" si="3"/>
        <v>3.5422564933104239E-3</v>
      </c>
      <c r="I15" s="100">
        <f t="shared" si="4"/>
        <v>4.3490627693424169E-2</v>
      </c>
      <c r="J15" s="101">
        <f t="shared" si="5"/>
        <v>5.2724106257125168E-2</v>
      </c>
      <c r="K15" s="103" t="s">
        <v>12</v>
      </c>
    </row>
    <row r="16" spans="2:15" ht="21.75" customHeight="1" x14ac:dyDescent="0.3">
      <c r="B16" s="104" t="s">
        <v>75</v>
      </c>
      <c r="C16" s="92">
        <v>0.92870973687000002</v>
      </c>
      <c r="D16" s="93">
        <f t="shared" si="0"/>
        <v>4.4365981806899955E-2</v>
      </c>
      <c r="E16" s="93">
        <f t="shared" si="1"/>
        <v>5.3925890505471245E-2</v>
      </c>
      <c r="F16" s="94">
        <v>0.81850789223999998</v>
      </c>
      <c r="G16" s="93">
        <f t="shared" si="2"/>
        <v>3.9101459598959505E-2</v>
      </c>
      <c r="H16" s="93">
        <f t="shared" si="3"/>
        <v>4.7279817740944273E-2</v>
      </c>
      <c r="I16" s="95">
        <f t="shared" si="4"/>
        <v>4.1733720702910114E-2</v>
      </c>
      <c r="J16" s="96">
        <f t="shared" si="5"/>
        <v>5.0594191014127765E-2</v>
      </c>
      <c r="K16" s="102" t="s">
        <v>5</v>
      </c>
    </row>
    <row r="17" spans="2:11" ht="21.75" customHeight="1" x14ac:dyDescent="0.3">
      <c r="B17" s="105" t="s">
        <v>86</v>
      </c>
      <c r="C17" s="97">
        <v>0.99633004017999993</v>
      </c>
      <c r="D17" s="98">
        <f t="shared" si="0"/>
        <v>4.759631419960153E-2</v>
      </c>
      <c r="E17" s="98">
        <f t="shared" si="1"/>
        <v>5.785228960249314E-2</v>
      </c>
      <c r="F17" s="99">
        <v>2.6521857999999999E-2</v>
      </c>
      <c r="G17" s="98">
        <f t="shared" si="2"/>
        <v>1.2669924980665461E-3</v>
      </c>
      <c r="H17" s="98">
        <f t="shared" si="3"/>
        <v>1.5319933066980452E-3</v>
      </c>
      <c r="I17" s="100">
        <f t="shared" si="4"/>
        <v>2.4431653348661399E-2</v>
      </c>
      <c r="J17" s="101">
        <f t="shared" si="5"/>
        <v>2.9618728344701251E-2</v>
      </c>
      <c r="K17" s="103" t="s">
        <v>17</v>
      </c>
    </row>
    <row r="18" spans="2:11" ht="21.75" customHeight="1" x14ac:dyDescent="0.3">
      <c r="B18" s="104" t="s">
        <v>81</v>
      </c>
      <c r="C18" s="92">
        <v>0.73657354637999994</v>
      </c>
      <c r="D18" s="93">
        <f t="shared" si="0"/>
        <v>3.5187322002539975E-2</v>
      </c>
      <c r="E18" s="93">
        <f t="shared" si="1"/>
        <v>4.2769428201735918E-2</v>
      </c>
      <c r="F18" s="94">
        <v>0.22246442499999999</v>
      </c>
      <c r="G18" s="93">
        <f t="shared" si="2"/>
        <v>1.0627489128464822E-2</v>
      </c>
      <c r="H18" s="93">
        <f t="shared" si="3"/>
        <v>1.2850306719779183E-2</v>
      </c>
      <c r="I18" s="95">
        <f t="shared" si="4"/>
        <v>2.290740556541088E-2</v>
      </c>
      <c r="J18" s="96">
        <f t="shared" si="5"/>
        <v>2.7770868096447368E-2</v>
      </c>
      <c r="K18" s="102" t="s">
        <v>9</v>
      </c>
    </row>
    <row r="19" spans="2:11" ht="21.75" customHeight="1" x14ac:dyDescent="0.3">
      <c r="B19" s="105" t="s">
        <v>80</v>
      </c>
      <c r="C19" s="97">
        <v>0.36287098613000002</v>
      </c>
      <c r="D19" s="98">
        <f t="shared" si="0"/>
        <v>1.7334940003056055E-2</v>
      </c>
      <c r="E19" s="98">
        <f t="shared" si="1"/>
        <v>2.1070244328016439E-2</v>
      </c>
      <c r="F19" s="99">
        <v>0.53374990299000002</v>
      </c>
      <c r="G19" s="98">
        <f t="shared" si="2"/>
        <v>2.549810510757115E-2</v>
      </c>
      <c r="H19" s="98">
        <f t="shared" si="3"/>
        <v>3.0831221509119423E-2</v>
      </c>
      <c r="I19" s="100">
        <f t="shared" si="4"/>
        <v>2.1416522555344018E-2</v>
      </c>
      <c r="J19" s="101">
        <f t="shared" si="5"/>
        <v>2.5963456283635271E-2</v>
      </c>
      <c r="K19" s="103" t="s">
        <v>7</v>
      </c>
    </row>
    <row r="20" spans="2:11" ht="21.75" customHeight="1" x14ac:dyDescent="0.3">
      <c r="B20" s="104" t="s">
        <v>87</v>
      </c>
      <c r="C20" s="92">
        <v>0.85861022673999998</v>
      </c>
      <c r="D20" s="93">
        <f t="shared" si="0"/>
        <v>4.1017213652942808E-2</v>
      </c>
      <c r="E20" s="93">
        <f t="shared" si="1"/>
        <v>4.9855535304396507E-2</v>
      </c>
      <c r="F20" s="94">
        <v>0</v>
      </c>
      <c r="G20" s="93">
        <f t="shared" si="2"/>
        <v>0</v>
      </c>
      <c r="H20" s="93">
        <f t="shared" si="3"/>
        <v>0</v>
      </c>
      <c r="I20" s="95">
        <f t="shared" si="4"/>
        <v>2.0508606826318564E-2</v>
      </c>
      <c r="J20" s="96">
        <f t="shared" si="5"/>
        <v>2.4862781312763531E-2</v>
      </c>
      <c r="K20" s="102" t="s">
        <v>31</v>
      </c>
    </row>
    <row r="21" spans="2:11" ht="21.75" customHeight="1" x14ac:dyDescent="0.3">
      <c r="B21" s="105" t="s">
        <v>82</v>
      </c>
      <c r="C21" s="97">
        <v>0.57338269988000001</v>
      </c>
      <c r="D21" s="98">
        <f t="shared" si="0"/>
        <v>2.7391428582414168E-2</v>
      </c>
      <c r="E21" s="98">
        <f t="shared" si="1"/>
        <v>3.3293688505592292E-2</v>
      </c>
      <c r="F21" s="99">
        <v>0.17369128078000001</v>
      </c>
      <c r="G21" s="98">
        <f t="shared" si="2"/>
        <v>8.2975163251319001E-3</v>
      </c>
      <c r="H21" s="98">
        <f t="shared" si="3"/>
        <v>1.0033002951255181E-2</v>
      </c>
      <c r="I21" s="100">
        <f t="shared" si="4"/>
        <v>1.7844472453701882E-2</v>
      </c>
      <c r="J21" s="101">
        <f t="shared" si="5"/>
        <v>2.1633025588489639E-2</v>
      </c>
      <c r="K21" s="103" t="s">
        <v>13</v>
      </c>
    </row>
    <row r="22" spans="2:11" ht="21.75" customHeight="1" x14ac:dyDescent="0.3">
      <c r="B22" s="104" t="s">
        <v>88</v>
      </c>
      <c r="C22" s="92">
        <v>0.48546626338999999</v>
      </c>
      <c r="D22" s="93">
        <f t="shared" si="0"/>
        <v>2.3191516740218413E-2</v>
      </c>
      <c r="E22" s="93">
        <f t="shared" si="1"/>
        <v>2.8188786575986922E-2</v>
      </c>
      <c r="F22" s="94">
        <v>0.17938667599999999</v>
      </c>
      <c r="G22" s="93">
        <f t="shared" si="2"/>
        <v>8.5695946620743587E-3</v>
      </c>
      <c r="H22" s="93">
        <f t="shared" si="3"/>
        <v>1.036198847542321E-2</v>
      </c>
      <c r="I22" s="95">
        <f t="shared" si="4"/>
        <v>1.5880555701091901E-2</v>
      </c>
      <c r="J22" s="96">
        <f t="shared" si="5"/>
        <v>1.925215041982857E-2</v>
      </c>
      <c r="K22" s="102" t="s">
        <v>18</v>
      </c>
    </row>
    <row r="23" spans="2:11" ht="21.75" customHeight="1" x14ac:dyDescent="0.3">
      <c r="B23" s="105" t="s">
        <v>101</v>
      </c>
      <c r="C23" s="97">
        <v>0.42309958975</v>
      </c>
      <c r="D23" s="98">
        <f t="shared" si="0"/>
        <v>2.0212158822216501E-2</v>
      </c>
      <c r="E23" s="98">
        <f t="shared" si="1"/>
        <v>2.4567441520172272E-2</v>
      </c>
      <c r="F23" s="99">
        <v>2.4E-2</v>
      </c>
      <c r="G23" s="98">
        <f t="shared" si="2"/>
        <v>1.146519220244566E-3</v>
      </c>
      <c r="H23" s="98">
        <f t="shared" si="3"/>
        <v>1.3863221558894209E-3</v>
      </c>
      <c r="I23" s="100">
        <f t="shared" si="4"/>
        <v>1.067933902115949E-2</v>
      </c>
      <c r="J23" s="101">
        <f t="shared" si="5"/>
        <v>1.2946665412065577E-2</v>
      </c>
      <c r="K23" s="103" t="s">
        <v>19</v>
      </c>
    </row>
    <row r="24" spans="2:11" ht="21.75" customHeight="1" x14ac:dyDescent="0.3">
      <c r="B24" s="104" t="s">
        <v>83</v>
      </c>
      <c r="C24" s="92">
        <v>0.40897580305000003</v>
      </c>
      <c r="D24" s="93">
        <f t="shared" si="0"/>
        <v>1.9537442450782087E-2</v>
      </c>
      <c r="E24" s="93">
        <f t="shared" si="1"/>
        <v>2.3747338376133156E-2</v>
      </c>
      <c r="F24" s="94">
        <v>2.3615949800000001E-2</v>
      </c>
      <c r="G24" s="93">
        <f t="shared" si="2"/>
        <v>1.1281725145846173E-3</v>
      </c>
      <c r="H24" s="93">
        <f t="shared" si="3"/>
        <v>1.3641381016713475E-3</v>
      </c>
      <c r="I24" s="95">
        <f t="shared" si="4"/>
        <v>1.0332807482614755E-2</v>
      </c>
      <c r="J24" s="96">
        <f t="shared" si="5"/>
        <v>1.2526561894855587E-2</v>
      </c>
      <c r="K24" s="102" t="s">
        <v>14</v>
      </c>
    </row>
    <row r="25" spans="2:11" ht="21.75" customHeight="1" x14ac:dyDescent="0.3">
      <c r="B25" s="105" t="s">
        <v>89</v>
      </c>
      <c r="C25" s="97">
        <v>6.0303632000000003E-2</v>
      </c>
      <c r="D25" s="98">
        <f t="shared" si="0"/>
        <v>2.8808030474827408E-3</v>
      </c>
      <c r="E25" s="98">
        <f t="shared" si="1"/>
        <v>3.5015537440945708E-3</v>
      </c>
      <c r="F25" s="99">
        <v>0</v>
      </c>
      <c r="G25" s="98">
        <f t="shared" si="2"/>
        <v>0</v>
      </c>
      <c r="H25" s="98">
        <f t="shared" si="3"/>
        <v>0</v>
      </c>
      <c r="I25" s="100">
        <f t="shared" si="4"/>
        <v>1.4404015237306357E-3</v>
      </c>
      <c r="J25" s="101">
        <f t="shared" si="5"/>
        <v>1.7462126213823729E-3</v>
      </c>
      <c r="K25" s="103" t="s">
        <v>20</v>
      </c>
    </row>
    <row r="26" spans="2:11" ht="21.75" customHeight="1" x14ac:dyDescent="0.3">
      <c r="B26" s="104" t="s">
        <v>117</v>
      </c>
      <c r="C26" s="92">
        <v>6.0000000000000001E-3</v>
      </c>
      <c r="D26" s="93">
        <f t="shared" si="0"/>
        <v>2.8662980506541369E-4</v>
      </c>
      <c r="E26" s="93">
        <f t="shared" si="1"/>
        <v>3.483923234435933E-4</v>
      </c>
      <c r="F26" s="94">
        <v>0</v>
      </c>
      <c r="G26" s="93">
        <f t="shared" si="2"/>
        <v>0</v>
      </c>
      <c r="H26" s="93">
        <f t="shared" si="3"/>
        <v>0</v>
      </c>
      <c r="I26" s="95">
        <f t="shared" si="4"/>
        <v>1.433149025316388E-4</v>
      </c>
      <c r="J26" s="96">
        <f t="shared" si="5"/>
        <v>1.7374203477983277E-4</v>
      </c>
      <c r="K26" s="102" t="s">
        <v>118</v>
      </c>
    </row>
    <row r="27" spans="2:11" ht="21.75" customHeight="1" x14ac:dyDescent="0.3">
      <c r="B27" s="105" t="s">
        <v>119</v>
      </c>
      <c r="C27" s="97">
        <v>4.9631179999999999E-3</v>
      </c>
      <c r="D27" s="98">
        <f t="shared" si="0"/>
        <v>2.3709625747610764E-4</v>
      </c>
      <c r="E27" s="98">
        <f t="shared" si="1"/>
        <v>2.8818536859078663E-4</v>
      </c>
      <c r="F27" s="99">
        <v>0</v>
      </c>
      <c r="G27" s="98">
        <f t="shared" si="2"/>
        <v>0</v>
      </c>
      <c r="H27" s="98">
        <f t="shared" si="3"/>
        <v>0</v>
      </c>
      <c r="I27" s="100">
        <f t="shared" si="4"/>
        <v>1.1854812873717034E-4</v>
      </c>
      <c r="J27" s="101">
        <f t="shared" si="5"/>
        <v>1.4371703669540235E-4</v>
      </c>
      <c r="K27" s="103" t="s">
        <v>120</v>
      </c>
    </row>
    <row r="28" spans="2:11" ht="21.75" customHeight="1" x14ac:dyDescent="0.3">
      <c r="B28" s="104" t="s">
        <v>78</v>
      </c>
      <c r="C28" s="92">
        <v>0</v>
      </c>
      <c r="D28" s="93">
        <f t="shared" si="0"/>
        <v>0</v>
      </c>
      <c r="E28" s="93">
        <f t="shared" si="1"/>
        <v>0</v>
      </c>
      <c r="F28" s="94">
        <v>4.4758000000000003E-3</v>
      </c>
      <c r="G28" s="93">
        <f t="shared" si="2"/>
        <v>2.138162802487762E-4</v>
      </c>
      <c r="H28" s="93">
        <f t="shared" si="3"/>
        <v>2.5853752938874463E-4</v>
      </c>
      <c r="I28" s="95">
        <f t="shared" si="4"/>
        <v>1.0690814012518483E-4</v>
      </c>
      <c r="J28" s="96">
        <f t="shared" si="5"/>
        <v>1.2960576654459592E-4</v>
      </c>
      <c r="K28" s="102" t="s">
        <v>15</v>
      </c>
    </row>
    <row r="29" spans="2:11" ht="33.75" customHeight="1" x14ac:dyDescent="0.25">
      <c r="B29" s="123" t="s">
        <v>121</v>
      </c>
      <c r="C29" s="130">
        <v>17.221963850105997</v>
      </c>
      <c r="D29" s="124">
        <f>C29/C38</f>
        <v>0.82272135686658054</v>
      </c>
      <c r="E29" s="125">
        <f>C29/C29</f>
        <v>1</v>
      </c>
      <c r="F29" s="130">
        <v>17.311993390600001</v>
      </c>
      <c r="G29" s="124">
        <f>F29/F38</f>
        <v>0.82702221512790808</v>
      </c>
      <c r="H29" s="125">
        <f>F29/F29</f>
        <v>1</v>
      </c>
      <c r="I29" s="124">
        <f>(F29+C29)/(F38+C38)</f>
        <v>0.82487178599726041</v>
      </c>
      <c r="J29" s="125">
        <v>1</v>
      </c>
      <c r="K29" s="123" t="s">
        <v>122</v>
      </c>
    </row>
    <row r="30" spans="2:11" ht="21.75" customHeight="1" x14ac:dyDescent="0.25">
      <c r="B30" s="227" t="s">
        <v>139</v>
      </c>
      <c r="C30" s="228"/>
      <c r="D30" s="228"/>
      <c r="E30" s="228"/>
      <c r="F30" s="228"/>
      <c r="G30" s="228"/>
      <c r="H30" s="228"/>
      <c r="I30" s="228"/>
      <c r="J30" s="228"/>
      <c r="K30" s="229"/>
    </row>
    <row r="31" spans="2:11" ht="21.75" customHeight="1" x14ac:dyDescent="0.3">
      <c r="B31" s="108" t="s">
        <v>91</v>
      </c>
      <c r="C31" s="110">
        <v>1.0841817812600001</v>
      </c>
      <c r="D31" s="111">
        <f>C31/$C$38</f>
        <v>5.1793135436337803E-2</v>
      </c>
      <c r="E31" s="112">
        <f>C31/$C$37</f>
        <v>0.29215665531328788</v>
      </c>
      <c r="F31" s="110">
        <v>0</v>
      </c>
      <c r="G31" s="111">
        <f>F31/$F$38</f>
        <v>0</v>
      </c>
      <c r="H31" s="111">
        <f>F31/$F$37</f>
        <v>0</v>
      </c>
      <c r="I31" s="113">
        <v>2.5896567717975907E-2</v>
      </c>
      <c r="J31" s="114">
        <f>(F31+C31)/($F$37+$C$37)</f>
        <v>0.14787204829012179</v>
      </c>
      <c r="K31" s="106" t="s">
        <v>30</v>
      </c>
    </row>
    <row r="32" spans="2:11" ht="21.75" customHeight="1" x14ac:dyDescent="0.3">
      <c r="B32" s="109" t="s">
        <v>90</v>
      </c>
      <c r="C32" s="115">
        <v>1.53468015554</v>
      </c>
      <c r="D32" s="116">
        <f t="shared" ref="D32:D36" si="6">C32/$C$38</f>
        <v>7.3314178970031493E-2</v>
      </c>
      <c r="E32" s="117">
        <f t="shared" ref="E32:E37" si="7">C32/$C$37</f>
        <v>0.41355336251561575</v>
      </c>
      <c r="F32" s="115">
        <v>0</v>
      </c>
      <c r="G32" s="116">
        <f t="shared" ref="G32:G36" si="8">F32/$F$38</f>
        <v>0</v>
      </c>
      <c r="H32" s="116">
        <f t="shared" ref="H32:H37" si="9">F32/$F$37</f>
        <v>0</v>
      </c>
      <c r="I32" s="118">
        <v>3.6657089484742562E-2</v>
      </c>
      <c r="J32" s="119">
        <f t="shared" ref="J32:J37" si="10">(F32+C32)/($F$37+$C$37)</f>
        <v>0.20931572730005174</v>
      </c>
      <c r="K32" s="107" t="s">
        <v>23</v>
      </c>
    </row>
    <row r="33" spans="2:11" ht="21.75" customHeight="1" x14ac:dyDescent="0.3">
      <c r="B33" s="108" t="s">
        <v>93</v>
      </c>
      <c r="C33" s="110">
        <v>1.8615201000000001E-2</v>
      </c>
      <c r="D33" s="111">
        <f t="shared" si="6"/>
        <v>8.8927857231391573E-4</v>
      </c>
      <c r="E33" s="112">
        <f t="shared" si="7"/>
        <v>5.0162758276790674E-3</v>
      </c>
      <c r="F33" s="110">
        <v>0</v>
      </c>
      <c r="G33" s="111">
        <f t="shared" si="8"/>
        <v>0</v>
      </c>
      <c r="H33" s="111">
        <f t="shared" si="9"/>
        <v>0</v>
      </c>
      <c r="I33" s="113">
        <v>4.4463928615364417E-4</v>
      </c>
      <c r="J33" s="114">
        <f t="shared" si="10"/>
        <v>2.5389357659222648E-3</v>
      </c>
      <c r="K33" s="106" t="s">
        <v>25</v>
      </c>
    </row>
    <row r="34" spans="2:11" ht="21.75" customHeight="1" x14ac:dyDescent="0.3">
      <c r="B34" s="109" t="s">
        <v>123</v>
      </c>
      <c r="C34" s="115">
        <v>1.288693E-3</v>
      </c>
      <c r="D34" s="116">
        <f t="shared" si="6"/>
        <v>6.1562970563193865E-5</v>
      </c>
      <c r="E34" s="117">
        <f t="shared" si="7"/>
        <v>3.4726670666619289E-4</v>
      </c>
      <c r="F34" s="115">
        <v>0</v>
      </c>
      <c r="G34" s="116">
        <f t="shared" si="8"/>
        <v>0</v>
      </c>
      <c r="H34" s="116">
        <f t="shared" si="9"/>
        <v>0</v>
      </c>
      <c r="I34" s="118">
        <v>3.0781485281367529E-5</v>
      </c>
      <c r="J34" s="119">
        <f t="shared" si="10"/>
        <v>1.7576542681401407E-4</v>
      </c>
      <c r="K34" s="107" t="s">
        <v>124</v>
      </c>
    </row>
    <row r="35" spans="2:11" ht="21.75" customHeight="1" x14ac:dyDescent="0.3">
      <c r="B35" s="108" t="s">
        <v>92</v>
      </c>
      <c r="C35" s="110">
        <v>0.14052653374999999</v>
      </c>
      <c r="D35" s="111">
        <f t="shared" si="6"/>
        <v>6.7131821625467962E-3</v>
      </c>
      <c r="E35" s="112">
        <f t="shared" si="7"/>
        <v>3.7867969000047408E-2</v>
      </c>
      <c r="F35" s="110">
        <v>0</v>
      </c>
      <c r="G35" s="111">
        <f t="shared" si="8"/>
        <v>0</v>
      </c>
      <c r="H35" s="111">
        <f t="shared" si="9"/>
        <v>0</v>
      </c>
      <c r="I35" s="113">
        <v>3.3565910812483829E-3</v>
      </c>
      <c r="J35" s="114">
        <f t="shared" si="10"/>
        <v>1.9166478116403752E-2</v>
      </c>
      <c r="K35" s="106" t="s">
        <v>24</v>
      </c>
    </row>
    <row r="36" spans="2:11" ht="21.75" customHeight="1" x14ac:dyDescent="0.3">
      <c r="B36" s="109" t="s">
        <v>125</v>
      </c>
      <c r="C36" s="115">
        <v>0.93166804501999989</v>
      </c>
      <c r="D36" s="116">
        <f t="shared" si="6"/>
        <v>4.4507305021626274E-2</v>
      </c>
      <c r="E36" s="117">
        <f t="shared" si="7"/>
        <v>0.25105847063670372</v>
      </c>
      <c r="F36" s="115">
        <v>3.6209308693879994</v>
      </c>
      <c r="G36" s="116">
        <f t="shared" si="8"/>
        <v>0.17297778487209198</v>
      </c>
      <c r="H36" s="120">
        <f t="shared" si="9"/>
        <v>1</v>
      </c>
      <c r="I36" s="118">
        <v>0.10874254494733782</v>
      </c>
      <c r="J36" s="119">
        <f t="shared" si="10"/>
        <v>0.62093104510068653</v>
      </c>
      <c r="K36" s="107" t="s">
        <v>126</v>
      </c>
    </row>
    <row r="37" spans="2:11" ht="68.25" customHeight="1" x14ac:dyDescent="0.25">
      <c r="B37" s="122" t="s">
        <v>148</v>
      </c>
      <c r="C37" s="140">
        <v>3.7109604095699997</v>
      </c>
      <c r="D37" s="141">
        <f>C37/C38</f>
        <v>0.17727864313341946</v>
      </c>
      <c r="E37" s="142">
        <f t="shared" si="7"/>
        <v>1</v>
      </c>
      <c r="F37" s="140">
        <v>3.6209308693879994</v>
      </c>
      <c r="G37" s="141">
        <f>F37/F38</f>
        <v>0.17297778487209198</v>
      </c>
      <c r="H37" s="142">
        <f t="shared" si="9"/>
        <v>1</v>
      </c>
      <c r="I37" s="141">
        <f>(F37+C37)/(F38+C38)</f>
        <v>0.17512821400273967</v>
      </c>
      <c r="J37" s="142">
        <f t="shared" si="10"/>
        <v>1</v>
      </c>
      <c r="K37" s="139" t="s">
        <v>127</v>
      </c>
    </row>
    <row r="38" spans="2:11" ht="29.25" customHeight="1" x14ac:dyDescent="0.25">
      <c r="B38" s="126" t="s">
        <v>128</v>
      </c>
      <c r="C38" s="127">
        <f>C37+C29</f>
        <v>20.932924259675996</v>
      </c>
      <c r="D38" s="128">
        <f>C38/C38</f>
        <v>1</v>
      </c>
      <c r="E38" s="128">
        <f>C38/C38</f>
        <v>1</v>
      </c>
      <c r="F38" s="127">
        <f>F37+F29</f>
        <v>20.932924259987999</v>
      </c>
      <c r="G38" s="129">
        <f>F38/F38</f>
        <v>1</v>
      </c>
      <c r="H38" s="128">
        <f>F38/F38</f>
        <v>1</v>
      </c>
      <c r="I38" s="128">
        <v>1</v>
      </c>
      <c r="J38" s="128">
        <f>(F38+C38)/(F38+C38)</f>
        <v>1</v>
      </c>
      <c r="K38" s="126" t="s">
        <v>129</v>
      </c>
    </row>
    <row r="39" spans="2:11" s="80" customFormat="1" ht="14.25" customHeight="1" x14ac:dyDescent="0.25">
      <c r="B39" s="86" t="s">
        <v>130</v>
      </c>
      <c r="I39" s="87"/>
      <c r="J39" s="79"/>
      <c r="K39" s="88" t="s">
        <v>131</v>
      </c>
    </row>
    <row r="40" spans="2:11" s="90" customFormat="1" x14ac:dyDescent="0.25">
      <c r="B40" s="89"/>
      <c r="C40" s="89"/>
    </row>
    <row r="41" spans="2:11" s="90" customFormat="1" x14ac:dyDescent="0.25">
      <c r="B41" s="89"/>
      <c r="C41" s="89"/>
      <c r="D41" s="91"/>
      <c r="E41" s="91"/>
      <c r="F41" s="91"/>
      <c r="G41" s="91"/>
      <c r="H41" s="91"/>
      <c r="I41" s="91"/>
    </row>
    <row r="42" spans="2:11" s="90" customFormat="1" x14ac:dyDescent="0.25">
      <c r="B42" s="89"/>
      <c r="C42" s="89"/>
    </row>
    <row r="43" spans="2:11" s="90" customFormat="1" x14ac:dyDescent="0.25">
      <c r="B43" s="89"/>
      <c r="C43" s="89"/>
    </row>
    <row r="44" spans="2:11" s="90" customFormat="1" x14ac:dyDescent="0.25">
      <c r="B44" s="89"/>
      <c r="C44" s="89"/>
    </row>
    <row r="45" spans="2:11" s="90" customFormat="1" x14ac:dyDescent="0.25">
      <c r="B45" s="89"/>
      <c r="C45" s="89"/>
    </row>
    <row r="46" spans="2:11" s="90" customFormat="1" x14ac:dyDescent="0.25">
      <c r="B46" s="89"/>
      <c r="C46" s="89"/>
    </row>
    <row r="47" spans="2:11" s="90" customFormat="1" x14ac:dyDescent="0.25">
      <c r="B47" s="89"/>
      <c r="C47" s="89"/>
    </row>
    <row r="48" spans="2:11" s="90" customFormat="1" x14ac:dyDescent="0.25">
      <c r="B48" s="89"/>
      <c r="C48" s="89"/>
    </row>
    <row r="49" spans="2:3" s="90" customFormat="1" x14ac:dyDescent="0.25">
      <c r="B49" s="89"/>
      <c r="C49" s="89"/>
    </row>
    <row r="50" spans="2:3" s="90" customFormat="1" x14ac:dyDescent="0.25">
      <c r="B50" s="89"/>
      <c r="C50" s="89"/>
    </row>
    <row r="51" spans="2:3" s="90" customFormat="1" x14ac:dyDescent="0.25">
      <c r="B51" s="89"/>
      <c r="C51" s="89"/>
    </row>
    <row r="52" spans="2:3" s="90" customFormat="1" x14ac:dyDescent="0.25">
      <c r="B52" s="89"/>
      <c r="C52" s="89"/>
    </row>
    <row r="53" spans="2:3" s="90" customFormat="1" x14ac:dyDescent="0.25">
      <c r="B53" s="89"/>
      <c r="C53" s="89"/>
    </row>
    <row r="54" spans="2:3" s="90" customFormat="1" x14ac:dyDescent="0.25">
      <c r="B54" s="89"/>
      <c r="C54" s="89"/>
    </row>
    <row r="55" spans="2:3" s="90" customFormat="1" x14ac:dyDescent="0.25">
      <c r="B55" s="89"/>
      <c r="C55" s="89"/>
    </row>
    <row r="56" spans="2:3" s="90" customFormat="1" x14ac:dyDescent="0.25">
      <c r="B56" s="89"/>
      <c r="C56" s="89"/>
    </row>
    <row r="57" spans="2:3" s="90" customFormat="1" x14ac:dyDescent="0.25">
      <c r="B57" s="89"/>
      <c r="C57" s="89"/>
    </row>
    <row r="58" spans="2:3" s="90" customFormat="1" x14ac:dyDescent="0.25">
      <c r="B58" s="89"/>
      <c r="C58" s="89"/>
    </row>
    <row r="59" spans="2:3" s="90" customFormat="1" x14ac:dyDescent="0.25">
      <c r="B59" s="89"/>
      <c r="C59" s="89"/>
    </row>
    <row r="60" spans="2:3" s="90" customFormat="1" x14ac:dyDescent="0.25">
      <c r="B60" s="89"/>
      <c r="C60" s="89"/>
    </row>
    <row r="61" spans="2:3" s="90" customFormat="1" x14ac:dyDescent="0.25">
      <c r="B61" s="89"/>
      <c r="C61" s="89"/>
    </row>
    <row r="62" spans="2:3" s="90" customFormat="1" x14ac:dyDescent="0.25">
      <c r="B62" s="89"/>
      <c r="C62" s="89"/>
    </row>
    <row r="63" spans="2:3" s="90" customFormat="1" x14ac:dyDescent="0.25">
      <c r="B63" s="89"/>
      <c r="C63" s="89"/>
    </row>
    <row r="64" spans="2:3" s="90" customFormat="1" x14ac:dyDescent="0.25">
      <c r="B64" s="89"/>
      <c r="C64" s="89"/>
    </row>
    <row r="65" spans="2:3" s="90" customFormat="1" x14ac:dyDescent="0.25">
      <c r="B65" s="89"/>
      <c r="C65" s="89"/>
    </row>
    <row r="66" spans="2:3" s="90" customFormat="1" x14ac:dyDescent="0.25">
      <c r="B66" s="89"/>
      <c r="C66" s="89"/>
    </row>
    <row r="67" spans="2:3" s="90" customFormat="1" x14ac:dyDescent="0.25">
      <c r="B67" s="89"/>
      <c r="C67" s="89"/>
    </row>
    <row r="68" spans="2:3" s="90" customFormat="1" x14ac:dyDescent="0.25">
      <c r="B68" s="89"/>
      <c r="C68" s="89"/>
    </row>
    <row r="69" spans="2:3" s="90" customFormat="1" x14ac:dyDescent="0.25">
      <c r="B69" s="89"/>
      <c r="C69" s="89"/>
    </row>
    <row r="70" spans="2:3" s="90" customFormat="1" x14ac:dyDescent="0.25">
      <c r="B70" s="89"/>
      <c r="C70" s="89"/>
    </row>
    <row r="71" spans="2:3" s="90" customFormat="1" x14ac:dyDescent="0.25">
      <c r="B71" s="89"/>
      <c r="C71" s="89"/>
    </row>
  </sheetData>
  <mergeCells count="9">
    <mergeCell ref="B30:K30"/>
    <mergeCell ref="B7:K7"/>
    <mergeCell ref="B2:K2"/>
    <mergeCell ref="B3:K3"/>
    <mergeCell ref="B4:B6"/>
    <mergeCell ref="C4:E4"/>
    <mergeCell ref="F4:H4"/>
    <mergeCell ref="I4:J4"/>
    <mergeCell ref="K4:K6"/>
  </mergeCells>
  <printOptions horizontalCentered="1" verticalCentered="1"/>
  <pageMargins left="0" right="0" top="0" bottom="0" header="0" footer="0"/>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Database Description</vt:lpstr>
      <vt:lpstr>Content</vt:lpstr>
      <vt:lpstr>Dhaman Global 2008-2020</vt:lpstr>
      <vt:lpstr>Dhaman Ops- country as source</vt:lpstr>
      <vt:lpstr>ج26 ش 18</vt:lpstr>
      <vt:lpstr>Dhaman Ops- country as destinat</vt:lpstr>
      <vt:lpstr>Outstanding Commitments 2020 </vt:lpstr>
      <vt:lpstr> Dhaman 1975-2020</vt:lpstr>
      <vt:lpstr>' Dhaman 1975-2020'!Print_Area</vt:lpstr>
      <vt:lpstr>Content!Print_Area</vt:lpstr>
      <vt:lpstr>'Database Description'!Print_Area</vt:lpstr>
      <vt:lpstr>'Dhaman Global 2008-2020'!Print_Area</vt:lpstr>
      <vt:lpstr>'Dhaman Ops- country as destinat'!Print_Area</vt:lpstr>
      <vt:lpstr>'Dhaman Ops- country as source'!Print_Area</vt:lpstr>
      <vt:lpstr>'Outstanding Commitments 2020 '!Print_Area</vt:lpstr>
      <vt:lpstr>'ج26 ش 18'!Print_Area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Qmahieh</dc:creator>
  <cp:lastModifiedBy>Ahmed M. Eldabaa</cp:lastModifiedBy>
  <cp:lastPrinted>2022-01-30T08:09:56Z</cp:lastPrinted>
  <dcterms:created xsi:type="dcterms:W3CDTF">2013-09-12T06:56:11Z</dcterms:created>
  <dcterms:modified xsi:type="dcterms:W3CDTF">2022-02-02T05:22:42Z</dcterms:modified>
</cp:coreProperties>
</file>